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ыв\Documents\ГРАНТ\раскрытие информ 2023\"/>
    </mc:Choice>
  </mc:AlternateContent>
  <xr:revisionPtr revIDLastSave="0" documentId="8_{F0F597A3-31A5-4CC7-8DB8-9493EEA3BB26}" xr6:coauthVersionLast="47" xr6:coauthVersionMax="47" xr10:uidLastSave="{00000000-0000-0000-0000-000000000000}"/>
  <bookViews>
    <workbookView xWindow="820" yWindow="-110" windowWidth="18490" windowHeight="11020" firstSheet="3" activeTab="3" xr2:uid="{00000000-000D-0000-FFFF-FFFF00000000}"/>
  </bookViews>
  <sheets>
    <sheet name="Саратовские РС" sheetId="1" state="hidden" r:id="rId1"/>
    <sheet name="Самарские РС" sheetId="8" state="hidden" r:id="rId2"/>
    <sheet name="Ульяновские РС" sheetId="3" state="hidden" r:id="rId3"/>
    <sheet name="Лист1" sheetId="9" r:id="rId4"/>
    <sheet name="Пензаэнерго" sheetId="4" state="hidden" r:id="rId5"/>
    <sheet name="Мордовэнерго" sheetId="6" state="hidden" r:id="rId6"/>
    <sheet name="Чувашэнерго" sheetId="7" state="hidden" r:id="rId7"/>
  </sheets>
  <definedNames>
    <definedName name="_xlnm.Print_Area" localSheetId="1">'Самарские РС'!$B$1:$G$90</definedName>
    <definedName name="_xlnm.Print_Area" localSheetId="0">'Саратовские РС'!$B$1:$G$90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9" l="1"/>
  <c r="F1" i="8"/>
  <c r="F14" i="6" l="1"/>
  <c r="F14" i="4"/>
  <c r="F14" i="8"/>
  <c r="F14" i="3"/>
  <c r="E69" i="7" l="1"/>
  <c r="F57" i="7" l="1"/>
  <c r="F57" i="4" l="1"/>
  <c r="F57" i="6" l="1"/>
  <c r="F69" i="1" l="1"/>
  <c r="F1" i="3" l="1"/>
  <c r="F1" i="4" s="1"/>
  <c r="F1" i="6" s="1"/>
  <c r="F1" i="7" s="1"/>
  <c r="E63" i="3" l="1"/>
  <c r="E69" i="3" l="1"/>
  <c r="E75" i="8" l="1"/>
  <c r="E69" i="8"/>
  <c r="E63" i="8"/>
  <c r="F57" i="8" l="1"/>
  <c r="F69" i="8"/>
  <c r="F75" i="8"/>
  <c r="F63" i="8"/>
  <c r="F57" i="3" l="1"/>
  <c r="F63" i="1" l="1"/>
  <c r="F57" i="1" l="1"/>
  <c r="F75" i="7" l="1"/>
  <c r="E75" i="7"/>
  <c r="F69" i="7"/>
  <c r="F63" i="7"/>
  <c r="E63" i="7"/>
  <c r="F75" i="6"/>
  <c r="E75" i="6"/>
  <c r="F69" i="6"/>
  <c r="E69" i="6"/>
  <c r="F63" i="6"/>
  <c r="E63" i="6"/>
  <c r="F75" i="4"/>
  <c r="E75" i="4"/>
  <c r="F69" i="4"/>
  <c r="E69" i="4"/>
  <c r="F63" i="4"/>
  <c r="E63" i="4"/>
  <c r="F75" i="3"/>
  <c r="E75" i="3"/>
  <c r="F69" i="3"/>
  <c r="F63" i="3"/>
  <c r="F75" i="1" l="1"/>
  <c r="E75" i="1"/>
  <c r="E63" i="1" l="1"/>
  <c r="E69" i="1"/>
  <c r="F54" i="1" l="1"/>
  <c r="F14" i="7" l="1"/>
  <c r="F54" i="7"/>
  <c r="F54" i="3" l="1"/>
  <c r="F54" i="8" l="1"/>
  <c r="F54" i="4" l="1"/>
  <c r="F54" i="6" l="1"/>
  <c r="F51" i="7" l="1"/>
  <c r="F51" i="6"/>
  <c r="F51" i="4"/>
  <c r="F51" i="3"/>
  <c r="F51" i="8"/>
  <c r="F51" i="1"/>
  <c r="F14" i="1" l="1"/>
  <c r="F49" i="6" l="1"/>
  <c r="F49" i="8"/>
  <c r="F49" i="3"/>
  <c r="F49" i="7"/>
  <c r="F49" i="1"/>
  <c r="F49" i="4"/>
  <c r="F21" i="1"/>
  <c r="F21" i="7" l="1"/>
  <c r="F21" i="6"/>
  <c r="F21" i="4"/>
  <c r="F21" i="8"/>
  <c r="F21" i="3"/>
  <c r="F24" i="3" l="1"/>
  <c r="F24" i="6"/>
  <c r="F24" i="8"/>
  <c r="F24" i="4"/>
  <c r="F24" i="1"/>
  <c r="F24" i="7"/>
  <c r="E54" i="6" l="1"/>
  <c r="E54" i="4"/>
  <c r="E54" i="7"/>
  <c r="E54" i="8"/>
  <c r="E54" i="3"/>
  <c r="E49" i="7" l="1"/>
  <c r="E49" i="4"/>
  <c r="E49" i="3"/>
  <c r="E49" i="6"/>
  <c r="E49" i="8"/>
  <c r="E54" i="1" l="1"/>
  <c r="E49" i="1" l="1"/>
</calcChain>
</file>

<file path=xl/sharedStrings.xml><?xml version="1.0" encoding="utf-8"?>
<sst xmlns="http://schemas.openxmlformats.org/spreadsheetml/2006/main" count="1519" uniqueCount="161">
  <si>
    <t>N п/п</t>
  </si>
  <si>
    <t>Показатель</t>
  </si>
  <si>
    <t>Ед. изм.</t>
  </si>
  <si>
    <t>I</t>
  </si>
  <si>
    <t>Структура затрат</t>
  </si>
  <si>
    <t>X</t>
  </si>
  <si>
    <t>тыс. руб.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</si>
  <si>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</si>
  <si>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</si>
  <si>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</si>
  <si>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</si>
  <si>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</si>
  <si>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</si>
  <si>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</si>
  <si>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</si>
  <si>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Фонд оплаты труда</t>
  </si>
  <si>
    <t>1.1.2.1</t>
  </si>
  <si>
    <t>1.1.3.1</t>
  </si>
  <si>
    <t>1.1.3.2</t>
  </si>
  <si>
    <t>Расходы на оплату технологического присоединения к сетям смежной сетевой организации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</si>
  <si>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</si>
  <si>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</si>
  <si>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</si>
  <si>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</si>
  <si>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</si>
  <si>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III</t>
  </si>
  <si>
    <t>Необходимая валовая выручка на оплату технологического расхода (потерь) электроэнергии</t>
  </si>
  <si>
    <t>МВт·ч</t>
  </si>
  <si>
    <t>IV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</si>
  <si>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</si>
  <si>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</si>
  <si>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</si>
  <si>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</si>
  <si>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</si>
  <si>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</si>
  <si>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</si>
  <si>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</si>
  <si>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</si>
  <si>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</si>
  <si>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</si>
  <si>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</si>
  <si>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</si>
  <si>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</si>
  <si>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</si>
  <si>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</si>
  <si>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</si>
  <si>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</si>
  <si>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</si>
  <si>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</si>
  <si>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</si>
  <si>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</si>
  <si>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1.1</t>
  </si>
  <si>
    <t>1.1.1</t>
  </si>
  <si>
    <t>1</t>
  </si>
  <si>
    <t>1.1.2</t>
  </si>
  <si>
    <t>1.1.3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</si>
  <si>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</si>
  <si>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</si>
  <si>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</si>
  <si>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</si>
  <si>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</si>
  <si>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</si>
  <si>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</si>
  <si>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</si>
  <si>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</si>
  <si>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</si>
  <si>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2</t>
  </si>
  <si>
    <t>3</t>
  </si>
  <si>
    <t>4</t>
  </si>
  <si>
    <t>5</t>
  </si>
  <si>
    <t>6</t>
  </si>
  <si>
    <t>7</t>
  </si>
  <si>
    <t>7.1</t>
  </si>
  <si>
    <t>8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</si>
  <si>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</si>
  <si>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</si>
  <si>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</si>
  <si>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</si>
  <si>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</si>
  <si>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план*</t>
  </si>
  <si>
    <t>факт**</t>
  </si>
  <si>
    <t>Примечание***</t>
  </si>
  <si>
    <t>в том числе прочие расходы (с расшифровкой)****</t>
  </si>
  <si>
    <t>норматив технологического расхода (потерь) электрической энергии, установленный Минэнерго России *****</t>
  </si>
  <si>
    <t>ИНН: 6450925977</t>
  </si>
  <si>
    <t>ВН</t>
  </si>
  <si>
    <t>СН1</t>
  </si>
  <si>
    <t>СН2</t>
  </si>
  <si>
    <t>НН</t>
  </si>
  <si>
    <t>Амортизация</t>
  </si>
  <si>
    <t>КПП: 645002001</t>
  </si>
  <si>
    <t>КПП: 732702001</t>
  </si>
  <si>
    <t>КПП: 583602001</t>
  </si>
  <si>
    <t>КПП: 132602001</t>
  </si>
  <si>
    <t>КПП: 213002001</t>
  </si>
  <si>
    <t>Долгосрочный период регулирования: с 2018 по 2022 гг.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</si>
  <si>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</si>
  <si>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</si>
  <si>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</si>
  <si>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</si>
  <si>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</si>
  <si>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</si>
  <si>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в том числе траспортные услуги</t>
  </si>
  <si>
    <t>Расходы на обслуживание операционных заемных средств в составе подконтрольных расходов</t>
  </si>
  <si>
    <t>1.1.4</t>
  </si>
  <si>
    <t>1.1.5</t>
  </si>
  <si>
    <t>Расходы из прибыли в составе подконтрольных расходов</t>
  </si>
  <si>
    <t>1.2.9</t>
  </si>
  <si>
    <t>1.2.10</t>
  </si>
  <si>
    <t>1.2.11</t>
  </si>
  <si>
    <t>1.2.10.1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</si>
  <si>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</si>
  <si>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</si>
  <si>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</si>
  <si>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                                                                                                     Объем технологических потерь</t>
  </si>
  <si>
    <t>Справочно:                                                                                                     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</si>
  <si>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 </t>
  </si>
  <si>
    <t>Раскрытие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</si>
  <si>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Справочно: расходы на ремонт, всего (пункт 1.1.1.2 + пункт 1.1.2.1 + пункт 1.1.1.3.1)</t>
  </si>
  <si>
    <t>расходы на служебные командировки</t>
  </si>
  <si>
    <t>расходы на обучение персонала</t>
  </si>
  <si>
    <t xml:space="preserve">расходы на страхование </t>
  </si>
  <si>
    <t>Оплата услуг ПАО "ФСК ЕЭС"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</si>
  <si>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</si>
  <si>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</si>
  <si>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Прибыль на капитальные вложения</t>
  </si>
  <si>
    <t>Налог на прибыль</t>
  </si>
  <si>
    <t>Прочие налоги</t>
  </si>
  <si>
    <t>расходы на оплату услуг связи</t>
  </si>
  <si>
    <t>расходы на оплату вневедомственной охраны</t>
  </si>
  <si>
    <t>расходы на оплату коммунальных услуг</t>
  </si>
  <si>
    <t>расходы на оплату информационных услуг</t>
  </si>
  <si>
    <t>расходы на оплату юридических услуг</t>
  </si>
  <si>
    <t>расходы на оплату аудиторских и консультационных услуг</t>
  </si>
  <si>
    <t>Приложение 2
к приказу Федеральной службы по тарифам
от 24 октября 2014 г. N 1831-э</t>
  </si>
  <si>
    <t>Наименование организации: ПАО "Россети Волга" - филиал "Саратовские распределительные сети"</t>
  </si>
  <si>
    <t>2020 год</t>
  </si>
  <si>
    <t>Наименование организации: ПАО "Россети Волга" - филиал "Самарские распределительные сети"</t>
  </si>
  <si>
    <t>Наименование организации: ПАО "Россети Волга" - филиал "Ульяновские распределительные сети"</t>
  </si>
  <si>
    <t>Наименование организации: ПАО "Россети Волга" - филиал "Пензаэнерго"</t>
  </si>
  <si>
    <t>Наименование организации: ПАО "Россети Волга" - филиал "Мордовэнерго"</t>
  </si>
  <si>
    <t>Наименование организации: ПАО "Россети Волга" - филиал "Чувашэнерго"</t>
  </si>
  <si>
    <t>Неподконтрольные расходы, включенные в НВВ, всего******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</si>
  <si>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</si>
  <si>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Справочно: Объем технологических потерь</t>
  </si>
  <si>
    <t>&lt;******&gt; По стр. 1.2 фактические показатели соответствуют данным раздельного учета затрат. С целью сопоставимости данных в колонках "факт" с результатами деятельности по данным бухгалтерского учета и раздельного учета затрат по виду деятельности передача электрической энергии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присоединение, указаны "кроме того" и не включены в сумму неподконтрольных расходов.</t>
  </si>
  <si>
    <t xml:space="preserve">Плата за аренду имущества </t>
  </si>
  <si>
    <t>Плата за аренду имущества</t>
  </si>
  <si>
    <t>Х</t>
  </si>
  <si>
    <t>Структура и объём затрат на производство и реализацию товаров (работ, услуг)</t>
  </si>
  <si>
    <t>Наименование статьи затрат</t>
  </si>
  <si>
    <t>тыс.руб</t>
  </si>
  <si>
    <t>Затраты на производство и реализацию продукции (работ, услуг), в т.ч.</t>
  </si>
  <si>
    <t>Покупная электроэнергия и мощность</t>
  </si>
  <si>
    <t>ООО "ЭкоСельЭнерго"</t>
  </si>
  <si>
    <t>Заработная плата и прочие расходы</t>
  </si>
  <si>
    <t>Ремонт ОС</t>
  </si>
  <si>
    <t>Налоги</t>
  </si>
  <si>
    <t>Прочие затраты</t>
  </si>
  <si>
    <t>п. 12 б Постановления Правительства РФ от 21 января 2004 г. N 24
"Об утверждении стандартов раскрытия информации субъектами оптового и розничных рынков электрической энергии"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</si>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</sst>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1" applyFont="1" applyFill="1" applyBorder="1" applyAlignment="1">
      <alignment horizontal="justify" vertical="center" wrapText="1"/>
    </xf>
    <xf numFmtId="3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8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justify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B1:K91"/>
  <sheetViews>
    <sheetView topLeftCell="A31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54296875" style="8" customWidth="1"/>
    <col min="4" max="4" width="12" style="8" customWidth="1"/>
    <col min="5" max="5" width="17.54296875" style="8" customWidth="1"/>
    <col min="6" max="6" width="17.7265625" style="8" customWidth="1"/>
    <col min="7" max="7" width="20.453125" style="8" customWidth="1"/>
    <col min="8" max="8" width="17.54296875" style="8" customWidth="1"/>
    <col min="9" max="16384" width="9.1796875" style="8"/>
  </cols>
  <sheetData>
    <row r="1" spans="2:11" ht="73.5" customHeight="1" x14ac:dyDescent="0.35">
      <c r="F1" s="30" t="s">
        <v>134</v>
      </c>
      <c r="G1" s="31"/>
    </row>
    <row r="2" spans="2:11" ht="40.5" customHeight="1" x14ac:dyDescent="0.3">
      <c r="B2" s="36" t="s">
        <v>117</v>
      </c>
      <c r="C2" s="36"/>
      <c r="D2" s="36"/>
      <c r="E2" s="36"/>
      <c r="F2" s="36"/>
      <c r="G2" s="36"/>
    </row>
    <row r="3" spans="2:11" x14ac:dyDescent="0.3">
      <c r="B3" s="9"/>
      <c r="C3" s="10"/>
      <c r="D3" s="10"/>
      <c r="E3" s="10"/>
      <c r="F3" s="10"/>
      <c r="G3" s="10"/>
    </row>
    <row r="4" spans="2:11" ht="15" customHeight="1" x14ac:dyDescent="0.3">
      <c r="B4" s="37" t="s">
        <v>135</v>
      </c>
      <c r="C4" s="37"/>
      <c r="D4" s="37"/>
      <c r="E4" s="37"/>
      <c r="F4" s="37"/>
      <c r="G4" s="37"/>
    </row>
    <row r="5" spans="2:11" x14ac:dyDescent="0.3">
      <c r="B5" s="37" t="s">
        <v>84</v>
      </c>
      <c r="C5" s="37"/>
      <c r="D5" s="28"/>
      <c r="E5" s="28"/>
      <c r="F5" s="10"/>
      <c r="G5" s="10"/>
    </row>
    <row r="6" spans="2:11" x14ac:dyDescent="0.3">
      <c r="B6" s="37" t="s">
        <v>90</v>
      </c>
      <c r="C6" s="37"/>
      <c r="D6" s="28"/>
      <c r="E6" s="28"/>
      <c r="F6" s="10"/>
      <c r="G6" s="10"/>
    </row>
    <row r="7" spans="2:11" x14ac:dyDescent="0.3">
      <c r="B7" s="37" t="s">
        <v>95</v>
      </c>
      <c r="C7" s="37"/>
      <c r="D7" s="11"/>
      <c r="E7" s="12"/>
      <c r="F7" s="11"/>
      <c r="G7" s="13"/>
    </row>
    <row r="9" spans="2:11" ht="15.75" customHeight="1" x14ac:dyDescent="0.3">
      <c r="B9" s="32" t="s">
        <v>0</v>
      </c>
      <c r="C9" s="33" t="s">
        <v>1</v>
      </c>
      <c r="D9" s="33" t="s">
        <v>2</v>
      </c>
      <c r="E9" s="33" t="s">
        <v>136</v>
      </c>
      <c r="F9" s="33"/>
      <c r="G9" s="34" t="s">
        <v>81</v>
      </c>
    </row>
    <row r="10" spans="2:11" x14ac:dyDescent="0.3">
      <c r="B10" s="32"/>
      <c r="C10" s="33"/>
      <c r="D10" s="33"/>
      <c r="E10" s="14" t="s">
        <v>79</v>
      </c>
      <c r="F10" s="14" t="s">
        <v>80</v>
      </c>
      <c r="G10" s="35"/>
    </row>
    <row r="11" spans="2:11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J11" s="6"/>
      <c r="K11" s="6"/>
    </row>
    <row r="12" spans="2:11" ht="26.25" customHeight="1" x14ac:dyDescent="0.3">
      <c r="B12" s="15" t="s">
        <v>53</v>
      </c>
      <c r="C12" s="2" t="s">
        <v>96</v>
      </c>
      <c r="D12" s="1" t="s">
        <v>6</v>
      </c>
      <c r="E12" s="19">
        <v>10173996.349905673</v>
      </c>
      <c r="F12" s="19">
        <v>9099250.5264725052</v>
      </c>
      <c r="G12" s="16"/>
      <c r="H12" s="6"/>
      <c r="I12" s="6"/>
      <c r="J12" s="6"/>
      <c r="K12" s="6"/>
    </row>
    <row r="13" spans="2:11" ht="20.25" customHeight="1" x14ac:dyDescent="0.3">
      <c r="B13" s="15" t="s">
        <v>51</v>
      </c>
      <c r="C13" s="3" t="s">
        <v>97</v>
      </c>
      <c r="D13" s="1" t="s">
        <v>6</v>
      </c>
      <c r="E13" s="19">
        <v>3035532.3416417297</v>
      </c>
      <c r="F13" s="19">
        <v>3298792.6359845879</v>
      </c>
      <c r="G13" s="16"/>
      <c r="H13" s="6"/>
      <c r="J13" s="6"/>
      <c r="K13" s="6"/>
    </row>
    <row r="14" spans="2:11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595699.92368355766</v>
      </c>
      <c r="G14" s="16"/>
      <c r="J14" s="6"/>
      <c r="K14" s="6"/>
    </row>
    <row r="15" spans="2:11" ht="17.2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305331.12994045531</v>
      </c>
      <c r="G15" s="16"/>
      <c r="J15" s="6"/>
      <c r="K15" s="6"/>
    </row>
    <row r="16" spans="2:11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161227.77534000002</v>
      </c>
      <c r="G16" s="16"/>
      <c r="J16" s="6"/>
      <c r="K16" s="6"/>
    </row>
    <row r="17" spans="2:11" ht="48.75" customHeight="1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129141.01840310224</v>
      </c>
      <c r="G17" s="16"/>
      <c r="J17" s="6"/>
      <c r="K17" s="6"/>
    </row>
    <row r="18" spans="2:11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96942.306292246663</v>
      </c>
      <c r="G18" s="16"/>
      <c r="J18" s="6"/>
      <c r="K18" s="6"/>
    </row>
    <row r="19" spans="2:11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2198260.89202508</v>
      </c>
      <c r="G19" s="16"/>
      <c r="J19" s="6"/>
      <c r="K19" s="6"/>
    </row>
    <row r="20" spans="2:11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110594.69701999999</v>
      </c>
      <c r="G20" s="16"/>
      <c r="J20" s="6"/>
      <c r="K20" s="6"/>
    </row>
    <row r="21" spans="2:11" ht="16.5" customHeight="1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504719.79382584227</v>
      </c>
      <c r="G21" s="16"/>
      <c r="H21" s="6"/>
      <c r="I21" s="6"/>
      <c r="J21" s="6"/>
      <c r="K21" s="6"/>
    </row>
    <row r="22" spans="2:11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31230.225975983292</v>
      </c>
      <c r="G22" s="16"/>
      <c r="J22" s="6"/>
      <c r="K22" s="6"/>
    </row>
    <row r="23" spans="2:11" x14ac:dyDescent="0.3">
      <c r="B23" s="15" t="s">
        <v>18</v>
      </c>
      <c r="C23" s="2" t="s">
        <v>102</v>
      </c>
      <c r="D23" s="1"/>
      <c r="E23" s="19" t="s">
        <v>148</v>
      </c>
      <c r="F23" s="19">
        <v>120.35913848829338</v>
      </c>
      <c r="G23" s="16"/>
      <c r="J23" s="6"/>
      <c r="K23" s="6"/>
    </row>
    <row r="24" spans="2:11" ht="15.75" customHeight="1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473369.20871137065</v>
      </c>
      <c r="G24" s="16"/>
      <c r="J24" s="6"/>
      <c r="K24" s="6"/>
    </row>
    <row r="25" spans="2:11" ht="17.25" customHeight="1" x14ac:dyDescent="0.3">
      <c r="B25" s="15"/>
      <c r="C25" s="2" t="s">
        <v>119</v>
      </c>
      <c r="D25" s="1" t="s">
        <v>6</v>
      </c>
      <c r="E25" s="19" t="s">
        <v>148</v>
      </c>
      <c r="F25" s="19">
        <v>7712.4270861285922</v>
      </c>
      <c r="G25" s="16"/>
      <c r="J25" s="6"/>
      <c r="K25" s="6"/>
    </row>
    <row r="26" spans="2:11" ht="16.5" customHeight="1" x14ac:dyDescent="0.3">
      <c r="B26" s="15"/>
      <c r="C26" s="2" t="s">
        <v>120</v>
      </c>
      <c r="D26" s="1" t="s">
        <v>6</v>
      </c>
      <c r="E26" s="19" t="s">
        <v>148</v>
      </c>
      <c r="F26" s="19">
        <v>10045.828418125988</v>
      </c>
      <c r="G26" s="16"/>
      <c r="J26" s="6"/>
      <c r="K26" s="6"/>
    </row>
    <row r="27" spans="2:11" ht="16.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39155.61120755654</v>
      </c>
      <c r="G27" s="16"/>
      <c r="J27" s="6"/>
      <c r="K27" s="6"/>
    </row>
    <row r="28" spans="2:11" ht="18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35465.988854116265</v>
      </c>
      <c r="G28" s="16"/>
      <c r="J28" s="6"/>
      <c r="K28" s="6"/>
    </row>
    <row r="29" spans="2:11" ht="1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58748.705624884147</v>
      </c>
      <c r="G29" s="16"/>
      <c r="J29" s="6"/>
      <c r="K29" s="6"/>
    </row>
    <row r="30" spans="2:11" ht="1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9371.4760767078951</v>
      </c>
      <c r="G30" s="16"/>
      <c r="J30" s="6"/>
      <c r="K30" s="6"/>
    </row>
    <row r="31" spans="2:11" ht="17.2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150.86546413579987</v>
      </c>
      <c r="G31" s="16"/>
      <c r="J31" s="6"/>
      <c r="K31" s="6"/>
    </row>
    <row r="32" spans="2:11" ht="17.2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87555.382107409401</v>
      </c>
      <c r="G32" s="16"/>
      <c r="J32" s="6"/>
      <c r="K32" s="6"/>
    </row>
    <row r="33" spans="2:11" ht="17.2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2180.8642106215289</v>
      </c>
      <c r="G33" s="16"/>
      <c r="J33" s="6"/>
      <c r="K33" s="6"/>
    </row>
    <row r="34" spans="2:11" ht="28" x14ac:dyDescent="0.3">
      <c r="B34" s="15" t="s">
        <v>104</v>
      </c>
      <c r="C34" s="2" t="s">
        <v>103</v>
      </c>
      <c r="D34" s="1" t="s">
        <v>6</v>
      </c>
      <c r="E34" s="19" t="s">
        <v>148</v>
      </c>
      <c r="F34" s="19"/>
      <c r="G34" s="16"/>
      <c r="J34" s="6"/>
      <c r="K34" s="6"/>
    </row>
    <row r="35" spans="2:11" ht="18" customHeight="1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112.02645010797221</v>
      </c>
      <c r="G35" s="16"/>
      <c r="J35" s="6"/>
      <c r="K35" s="6"/>
    </row>
    <row r="36" spans="2:11" ht="17.25" customHeight="1" x14ac:dyDescent="0.3">
      <c r="B36" s="15" t="s">
        <v>56</v>
      </c>
      <c r="C36" s="2" t="s">
        <v>142</v>
      </c>
      <c r="D36" s="1" t="s">
        <v>6</v>
      </c>
      <c r="E36" s="19">
        <v>6744917.2308492539</v>
      </c>
      <c r="F36" s="19">
        <v>6077872.5281611541</v>
      </c>
      <c r="G36" s="16"/>
      <c r="H36" s="6"/>
      <c r="J36" s="6"/>
      <c r="K36" s="6"/>
    </row>
    <row r="37" spans="2:11" ht="19.5" customHeight="1" x14ac:dyDescent="0.3">
      <c r="B37" s="15" t="s">
        <v>57</v>
      </c>
      <c r="C37" s="2" t="s">
        <v>122</v>
      </c>
      <c r="D37" s="1" t="s">
        <v>6</v>
      </c>
      <c r="E37" s="19">
        <v>3616877.159015961</v>
      </c>
      <c r="F37" s="19">
        <v>3467403.642970819</v>
      </c>
      <c r="G37" s="16"/>
      <c r="H37" s="6"/>
      <c r="J37" s="6"/>
      <c r="K37" s="6"/>
    </row>
    <row r="38" spans="2:11" ht="29.25" customHeight="1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J38" s="6"/>
      <c r="K38" s="6"/>
    </row>
    <row r="39" spans="2:11" x14ac:dyDescent="0.3">
      <c r="B39" s="15" t="s">
        <v>59</v>
      </c>
      <c r="C39" s="2" t="s">
        <v>146</v>
      </c>
      <c r="D39" s="1" t="s">
        <v>6</v>
      </c>
      <c r="E39" s="19">
        <v>21741.147947711754</v>
      </c>
      <c r="F39" s="19">
        <v>28546.391580029704</v>
      </c>
      <c r="G39" s="16"/>
      <c r="J39" s="6"/>
      <c r="K39" s="6"/>
    </row>
    <row r="40" spans="2:11" x14ac:dyDescent="0.3">
      <c r="B40" s="15" t="s">
        <v>60</v>
      </c>
      <c r="C40" s="2" t="s">
        <v>123</v>
      </c>
      <c r="D40" s="1" t="s">
        <v>6</v>
      </c>
      <c r="E40" s="19">
        <v>651409.26636344194</v>
      </c>
      <c r="F40" s="19">
        <v>658061.58798414038</v>
      </c>
      <c r="G40" s="16"/>
      <c r="J40" s="6"/>
      <c r="K40" s="6"/>
    </row>
    <row r="41" spans="2:11" ht="28" x14ac:dyDescent="0.3">
      <c r="B41" s="15" t="s">
        <v>61</v>
      </c>
      <c r="C41" s="2" t="s">
        <v>124</v>
      </c>
      <c r="D41" s="1" t="s">
        <v>6</v>
      </c>
      <c r="E41" s="19">
        <v>77898.446073176339</v>
      </c>
      <c r="F41" s="19">
        <v>72889.938824323952</v>
      </c>
      <c r="G41" s="16"/>
      <c r="J41" s="6"/>
      <c r="K41" s="6"/>
    </row>
    <row r="42" spans="2:11" x14ac:dyDescent="0.3">
      <c r="B42" s="15" t="s">
        <v>62</v>
      </c>
      <c r="C42" s="2" t="s">
        <v>89</v>
      </c>
      <c r="D42" s="1" t="s">
        <v>6</v>
      </c>
      <c r="E42" s="19">
        <v>1510606.6203765776</v>
      </c>
      <c r="F42" s="19">
        <v>1624606.9802488494</v>
      </c>
      <c r="G42" s="16"/>
      <c r="J42" s="6"/>
      <c r="K42" s="6"/>
    </row>
    <row r="43" spans="2:11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J43" s="6"/>
      <c r="K43" s="6"/>
    </row>
    <row r="44" spans="2:11" x14ac:dyDescent="0.3">
      <c r="B44" s="15" t="s">
        <v>64</v>
      </c>
      <c r="C44" s="2" t="s">
        <v>126</v>
      </c>
      <c r="D44" s="1" t="s">
        <v>6</v>
      </c>
      <c r="E44" s="19">
        <v>374071.11823084851</v>
      </c>
      <c r="F44" s="19">
        <v>-72020.653999999995</v>
      </c>
      <c r="G44" s="16"/>
      <c r="J44" s="6"/>
      <c r="K44" s="6"/>
    </row>
    <row r="45" spans="2:11" x14ac:dyDescent="0.3">
      <c r="B45" s="15" t="s">
        <v>107</v>
      </c>
      <c r="C45" s="2" t="s">
        <v>127</v>
      </c>
      <c r="D45" s="1" t="s">
        <v>6</v>
      </c>
      <c r="E45" s="19">
        <v>297076.74035763595</v>
      </c>
      <c r="F45" s="19">
        <v>249143.86944299244</v>
      </c>
      <c r="G45" s="16"/>
      <c r="J45" s="6"/>
      <c r="K45" s="6"/>
    </row>
    <row r="46" spans="2:11" ht="55.5" customHeight="1" x14ac:dyDescent="0.3">
      <c r="B46" s="15" t="s">
        <v>108</v>
      </c>
      <c r="C46" s="2" t="s">
        <v>20</v>
      </c>
      <c r="D46" s="1" t="s">
        <v>6</v>
      </c>
      <c r="E46" s="19">
        <v>185000.72588361465</v>
      </c>
      <c r="F46" s="19">
        <v>393460.1684091019</v>
      </c>
      <c r="G46" s="2"/>
      <c r="J46" s="6"/>
      <c r="K46" s="6"/>
    </row>
    <row r="47" spans="2:11" ht="33.75" customHeight="1" x14ac:dyDescent="0.3">
      <c r="B47" s="15" t="s">
        <v>110</v>
      </c>
      <c r="C47" s="2" t="s">
        <v>21</v>
      </c>
      <c r="D47" s="1" t="s">
        <v>22</v>
      </c>
      <c r="E47" s="19">
        <v>1703</v>
      </c>
      <c r="F47" s="19">
        <v>1753</v>
      </c>
      <c r="G47" s="16"/>
      <c r="I47" s="6"/>
      <c r="J47" s="6"/>
      <c r="K47" s="6"/>
    </row>
    <row r="48" spans="2:11" ht="95.25" customHeight="1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J48" s="6"/>
      <c r="K48" s="6"/>
    </row>
    <row r="49" spans="2:11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10236.006600286084</v>
      </c>
      <c r="F49" s="19">
        <f>F36-F37-F38-F39-F40-F41-F42-F43-F44-F45</f>
        <v>49240.771109998983</v>
      </c>
      <c r="G49" s="16"/>
      <c r="J49" s="6"/>
      <c r="K49" s="6"/>
    </row>
    <row r="50" spans="2:11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J50" s="6"/>
      <c r="K50" s="6"/>
    </row>
    <row r="51" spans="2:11" ht="27.75" customHeight="1" x14ac:dyDescent="0.3">
      <c r="B51" s="15" t="s">
        <v>24</v>
      </c>
      <c r="C51" s="2" t="s">
        <v>118</v>
      </c>
      <c r="D51" s="1" t="s">
        <v>6</v>
      </c>
      <c r="E51" s="24" t="s">
        <v>148</v>
      </c>
      <c r="F51" s="19">
        <f>F16+F18+F20</f>
        <v>368764.77865224669</v>
      </c>
      <c r="G51" s="16"/>
      <c r="J51" s="6"/>
      <c r="K51" s="6"/>
    </row>
    <row r="52" spans="2:11" ht="36.75" customHeight="1" x14ac:dyDescent="0.3">
      <c r="B52" s="15" t="s">
        <v>25</v>
      </c>
      <c r="C52" s="2" t="s">
        <v>26</v>
      </c>
      <c r="D52" s="1" t="s">
        <v>6</v>
      </c>
      <c r="E52" s="19">
        <v>2097749.4046837091</v>
      </c>
      <c r="F52" s="19">
        <v>1782398.9180595698</v>
      </c>
      <c r="G52" s="16"/>
      <c r="J52" s="6"/>
      <c r="K52" s="6"/>
    </row>
    <row r="53" spans="2:11" ht="28" x14ac:dyDescent="0.3">
      <c r="B53" s="15" t="s">
        <v>51</v>
      </c>
      <c r="C53" s="2" t="s">
        <v>114</v>
      </c>
      <c r="D53" s="1" t="s">
        <v>27</v>
      </c>
      <c r="E53" s="19">
        <v>753.85681240723443</v>
      </c>
      <c r="F53" s="19">
        <v>632.52145399999972</v>
      </c>
      <c r="G53" s="16"/>
      <c r="J53" s="6"/>
      <c r="K53" s="6"/>
    </row>
    <row r="54" spans="2:11" ht="45" customHeight="1" x14ac:dyDescent="0.3">
      <c r="B54" s="15" t="s">
        <v>56</v>
      </c>
      <c r="C54" s="4" t="s">
        <v>115</v>
      </c>
      <c r="D54" s="1" t="s">
        <v>6</v>
      </c>
      <c r="E54" s="19">
        <f>E52/E53</f>
        <v>2782.6894579424484</v>
      </c>
      <c r="F54" s="19">
        <f>F52/F53</f>
        <v>2817.9264225551005</v>
      </c>
      <c r="G54" s="16"/>
      <c r="J54" s="6"/>
      <c r="K54" s="6"/>
    </row>
    <row r="55" spans="2:11" ht="47.25" customHeight="1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J55" s="6"/>
      <c r="K55" s="6"/>
    </row>
    <row r="56" spans="2:11" ht="16.5" customHeight="1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287313</v>
      </c>
      <c r="G56" s="16"/>
      <c r="J56" s="6"/>
      <c r="K56" s="6"/>
    </row>
    <row r="57" spans="2:11" ht="17.25" customHeight="1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9201.6239999999998</v>
      </c>
      <c r="G57" s="16"/>
      <c r="J57" s="6"/>
      <c r="K57" s="6"/>
    </row>
    <row r="58" spans="2:11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J58" s="6"/>
      <c r="K58" s="6"/>
    </row>
    <row r="59" spans="2:11" x14ac:dyDescent="0.3">
      <c r="B59" s="15"/>
      <c r="C59" s="2" t="s">
        <v>85</v>
      </c>
      <c r="D59" s="1" t="s">
        <v>34</v>
      </c>
      <c r="E59" s="17" t="s">
        <v>5</v>
      </c>
      <c r="F59" s="19">
        <v>6519.4</v>
      </c>
      <c r="G59" s="16"/>
      <c r="J59" s="6"/>
      <c r="K59" s="6"/>
    </row>
    <row r="60" spans="2:11" x14ac:dyDescent="0.3">
      <c r="B60" s="15"/>
      <c r="C60" s="2" t="s">
        <v>86</v>
      </c>
      <c r="D60" s="1" t="s">
        <v>34</v>
      </c>
      <c r="E60" s="17" t="s">
        <v>5</v>
      </c>
      <c r="F60" s="19">
        <v>1264.22</v>
      </c>
      <c r="G60" s="16"/>
      <c r="J60" s="6"/>
      <c r="K60" s="6"/>
    </row>
    <row r="61" spans="2:11" x14ac:dyDescent="0.3">
      <c r="B61" s="15"/>
      <c r="C61" s="2" t="s">
        <v>87</v>
      </c>
      <c r="D61" s="1" t="s">
        <v>34</v>
      </c>
      <c r="E61" s="17" t="s">
        <v>5</v>
      </c>
      <c r="F61" s="19">
        <v>1418.0039999999999</v>
      </c>
      <c r="G61" s="16"/>
      <c r="J61" s="6"/>
      <c r="K61" s="6"/>
    </row>
    <row r="62" spans="2:11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J62" s="6"/>
      <c r="K62" s="6"/>
    </row>
    <row r="63" spans="2:11" ht="14.25" customHeight="1" x14ac:dyDescent="0.3">
      <c r="B63" s="15" t="s">
        <v>67</v>
      </c>
      <c r="C63" s="2" t="s">
        <v>37</v>
      </c>
      <c r="D63" s="1" t="s">
        <v>38</v>
      </c>
      <c r="E63" s="19">
        <f>E65+E66+E67+E68</f>
        <v>73730.643080000009</v>
      </c>
      <c r="F63" s="19">
        <f>F65+F66+F67+F68</f>
        <v>74127.346850000002</v>
      </c>
      <c r="G63" s="16"/>
      <c r="J63" s="6"/>
      <c r="K63" s="6"/>
    </row>
    <row r="64" spans="2:11" ht="28.5" customHeight="1" x14ac:dyDescent="0.3">
      <c r="B64" s="15" t="s">
        <v>39</v>
      </c>
      <c r="C64" s="2" t="s">
        <v>40</v>
      </c>
      <c r="D64" s="1" t="s">
        <v>38</v>
      </c>
      <c r="E64" s="17"/>
      <c r="F64" s="19"/>
      <c r="G64" s="16"/>
      <c r="J64" s="6"/>
      <c r="K64" s="6"/>
    </row>
    <row r="65" spans="2:11" x14ac:dyDescent="0.3">
      <c r="B65" s="15"/>
      <c r="C65" s="2" t="s">
        <v>85</v>
      </c>
      <c r="D65" s="1" t="s">
        <v>38</v>
      </c>
      <c r="E65" s="19">
        <v>9298.2784000000011</v>
      </c>
      <c r="F65" s="19">
        <v>9295.7461500000009</v>
      </c>
      <c r="G65" s="16"/>
      <c r="J65" s="6"/>
      <c r="K65" s="6"/>
    </row>
    <row r="66" spans="2:11" x14ac:dyDescent="0.3">
      <c r="B66" s="15"/>
      <c r="C66" s="2" t="s">
        <v>86</v>
      </c>
      <c r="D66" s="1" t="s">
        <v>38</v>
      </c>
      <c r="E66" s="19">
        <v>5915.2004999999999</v>
      </c>
      <c r="F66" s="19">
        <v>5915.1929999999984</v>
      </c>
      <c r="G66" s="16"/>
      <c r="J66" s="6"/>
      <c r="K66" s="6"/>
    </row>
    <row r="67" spans="2:11" x14ac:dyDescent="0.3">
      <c r="B67" s="15"/>
      <c r="C67" s="2" t="s">
        <v>87</v>
      </c>
      <c r="D67" s="1" t="s">
        <v>38</v>
      </c>
      <c r="E67" s="19">
        <v>27569.849099999999</v>
      </c>
      <c r="F67" s="19">
        <v>27878.953499999996</v>
      </c>
      <c r="G67" s="16"/>
      <c r="J67" s="6"/>
      <c r="K67" s="6"/>
    </row>
    <row r="68" spans="2:11" x14ac:dyDescent="0.3">
      <c r="B68" s="15"/>
      <c r="C68" s="2" t="s">
        <v>88</v>
      </c>
      <c r="D68" s="1" t="s">
        <v>38</v>
      </c>
      <c r="E68" s="19">
        <v>30947.315080000004</v>
      </c>
      <c r="F68" s="19">
        <v>31037.4542</v>
      </c>
      <c r="G68" s="16"/>
      <c r="J68" s="6"/>
      <c r="K68" s="6"/>
    </row>
    <row r="69" spans="2:11" ht="15.75" customHeight="1" x14ac:dyDescent="0.3">
      <c r="B69" s="15" t="s">
        <v>68</v>
      </c>
      <c r="C69" s="2" t="s">
        <v>41</v>
      </c>
      <c r="D69" s="1" t="s">
        <v>38</v>
      </c>
      <c r="E69" s="19">
        <f>E71+E72+E73+E74</f>
        <v>109063.88800000001</v>
      </c>
      <c r="F69" s="19">
        <f>F71+F72+F73+F74</f>
        <v>109964</v>
      </c>
      <c r="G69" s="16"/>
      <c r="J69" s="6"/>
      <c r="K69" s="6"/>
    </row>
    <row r="70" spans="2:11" ht="28" x14ac:dyDescent="0.3">
      <c r="B70" s="15" t="s">
        <v>42</v>
      </c>
      <c r="C70" s="2" t="s">
        <v>43</v>
      </c>
      <c r="D70" s="1" t="s">
        <v>38</v>
      </c>
      <c r="E70" s="19"/>
      <c r="F70" s="19"/>
      <c r="G70" s="16"/>
      <c r="J70" s="6"/>
      <c r="K70" s="6"/>
    </row>
    <row r="71" spans="2:11" x14ac:dyDescent="0.3">
      <c r="B71" s="15"/>
      <c r="C71" s="2" t="s">
        <v>85</v>
      </c>
      <c r="D71" s="1" t="s">
        <v>38</v>
      </c>
      <c r="E71" s="19">
        <v>38858.800000000003</v>
      </c>
      <c r="F71" s="19">
        <v>38905.800000000003</v>
      </c>
      <c r="G71" s="16"/>
      <c r="J71" s="6"/>
      <c r="K71" s="6"/>
    </row>
    <row r="72" spans="2:11" x14ac:dyDescent="0.3">
      <c r="B72" s="15"/>
      <c r="C72" s="2" t="s">
        <v>86</v>
      </c>
      <c r="D72" s="1" t="s">
        <v>38</v>
      </c>
      <c r="E72" s="19">
        <v>25703.588</v>
      </c>
      <c r="F72" s="19">
        <v>25722.300000000003</v>
      </c>
      <c r="G72" s="16"/>
      <c r="J72" s="6"/>
      <c r="K72" s="6"/>
    </row>
    <row r="73" spans="2:11" x14ac:dyDescent="0.3">
      <c r="B73" s="15"/>
      <c r="C73" s="2" t="s">
        <v>87</v>
      </c>
      <c r="D73" s="1" t="s">
        <v>38</v>
      </c>
      <c r="E73" s="19">
        <v>44501.5</v>
      </c>
      <c r="F73" s="19">
        <v>45335.9</v>
      </c>
      <c r="G73" s="16"/>
      <c r="J73" s="6"/>
      <c r="K73" s="6"/>
    </row>
    <row r="74" spans="2:11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J74" s="6"/>
      <c r="K74" s="6"/>
    </row>
    <row r="75" spans="2:11" x14ac:dyDescent="0.3">
      <c r="B75" s="15" t="s">
        <v>69</v>
      </c>
      <c r="C75" s="2" t="s">
        <v>44</v>
      </c>
      <c r="D75" s="1" t="s">
        <v>45</v>
      </c>
      <c r="E75" s="19">
        <f>E77+E78+E79+E80</f>
        <v>51885.597400000006</v>
      </c>
      <c r="F75" s="19">
        <f>F77+F78+F79+F80</f>
        <v>52186.043999999994</v>
      </c>
      <c r="G75" s="16"/>
      <c r="J75" s="6"/>
      <c r="K75" s="6"/>
    </row>
    <row r="76" spans="2:11" ht="19.5" customHeight="1" x14ac:dyDescent="0.3">
      <c r="B76" s="15" t="s">
        <v>46</v>
      </c>
      <c r="C76" s="2" t="s">
        <v>47</v>
      </c>
      <c r="D76" s="1" t="s">
        <v>45</v>
      </c>
      <c r="E76" s="19"/>
      <c r="F76" s="21"/>
      <c r="G76" s="16"/>
      <c r="J76" s="6"/>
      <c r="K76" s="6"/>
    </row>
    <row r="77" spans="2:11" x14ac:dyDescent="0.3">
      <c r="B77" s="15"/>
      <c r="C77" s="2" t="s">
        <v>85</v>
      </c>
      <c r="D77" s="1" t="s">
        <v>45</v>
      </c>
      <c r="E77" s="19">
        <v>6612.0569999999998</v>
      </c>
      <c r="F77" s="19">
        <v>6610.5400000000009</v>
      </c>
      <c r="G77" s="16"/>
      <c r="J77" s="6"/>
      <c r="K77" s="6"/>
    </row>
    <row r="78" spans="2:11" x14ac:dyDescent="0.3">
      <c r="B78" s="15"/>
      <c r="C78" s="2" t="s">
        <v>86</v>
      </c>
      <c r="D78" s="1" t="s">
        <v>45</v>
      </c>
      <c r="E78" s="19">
        <v>4704.134</v>
      </c>
      <c r="F78" s="19">
        <v>4704.1249999999991</v>
      </c>
      <c r="G78" s="16"/>
      <c r="J78" s="6"/>
      <c r="K78" s="6"/>
    </row>
    <row r="79" spans="2:11" x14ac:dyDescent="0.3">
      <c r="B79" s="15"/>
      <c r="C79" s="2" t="s">
        <v>87</v>
      </c>
      <c r="D79" s="1" t="s">
        <v>45</v>
      </c>
      <c r="E79" s="19">
        <v>23907.437000000005</v>
      </c>
      <c r="F79" s="19">
        <v>24175.847999999998</v>
      </c>
      <c r="G79" s="16"/>
      <c r="J79" s="6"/>
      <c r="K79" s="6"/>
    </row>
    <row r="80" spans="2:11" x14ac:dyDescent="0.3">
      <c r="B80" s="15"/>
      <c r="C80" s="2" t="s">
        <v>88</v>
      </c>
      <c r="D80" s="1" t="s">
        <v>45</v>
      </c>
      <c r="E80" s="19">
        <v>16661.969400000002</v>
      </c>
      <c r="F80" s="19">
        <v>16695.530999999999</v>
      </c>
      <c r="G80" s="16"/>
      <c r="J80" s="6"/>
      <c r="K80" s="6"/>
    </row>
    <row r="81" spans="2:11" x14ac:dyDescent="0.3">
      <c r="B81" s="15" t="s">
        <v>70</v>
      </c>
      <c r="C81" s="2" t="s">
        <v>48</v>
      </c>
      <c r="D81" s="1" t="s">
        <v>29</v>
      </c>
      <c r="E81" s="20">
        <v>3.6879213035716147E-3</v>
      </c>
      <c r="F81" s="20">
        <v>3.7954591844516902E-3</v>
      </c>
      <c r="G81" s="16"/>
      <c r="J81" s="6"/>
      <c r="K81" s="6"/>
    </row>
    <row r="82" spans="2:11" ht="28" x14ac:dyDescent="0.3">
      <c r="B82" s="15" t="s">
        <v>71</v>
      </c>
      <c r="C82" s="2" t="s">
        <v>49</v>
      </c>
      <c r="D82" s="1" t="s">
        <v>6</v>
      </c>
      <c r="E82" s="19">
        <v>112825.49923193935</v>
      </c>
      <c r="F82" s="19">
        <v>538692.24156274414</v>
      </c>
      <c r="G82" s="16"/>
      <c r="J82" s="6"/>
      <c r="K82" s="6"/>
    </row>
    <row r="83" spans="2:11" ht="18.75" customHeight="1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6458.0110716666668</v>
      </c>
      <c r="G83" s="16"/>
      <c r="J83" s="6"/>
      <c r="K83" s="6"/>
    </row>
    <row r="84" spans="2:11" ht="35.25" customHeight="1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J84" s="6"/>
      <c r="K84" s="6"/>
    </row>
    <row r="85" spans="2:11" ht="19.5" customHeight="1" x14ac:dyDescent="0.3">
      <c r="B85" s="29" t="s">
        <v>74</v>
      </c>
      <c r="C85" s="29"/>
      <c r="D85" s="29"/>
      <c r="E85" s="29"/>
      <c r="F85" s="29"/>
      <c r="G85" s="29"/>
      <c r="J85" s="6"/>
      <c r="K85" s="6"/>
    </row>
    <row r="86" spans="2:11" ht="39.75" customHeight="1" x14ac:dyDescent="0.3">
      <c r="B86" s="27" t="s">
        <v>75</v>
      </c>
      <c r="C86" s="27"/>
      <c r="D86" s="27"/>
      <c r="E86" s="27"/>
      <c r="F86" s="27"/>
      <c r="G86" s="27"/>
    </row>
    <row r="87" spans="2:11" ht="26.25" customHeight="1" x14ac:dyDescent="0.3">
      <c r="B87" s="27" t="s">
        <v>76</v>
      </c>
      <c r="C87" s="27"/>
      <c r="D87" s="27"/>
      <c r="E87" s="27"/>
      <c r="F87" s="27"/>
      <c r="G87" s="27"/>
    </row>
    <row r="88" spans="2:11" ht="28.5" customHeight="1" x14ac:dyDescent="0.3">
      <c r="B88" s="27" t="s">
        <v>116</v>
      </c>
      <c r="C88" s="27"/>
      <c r="D88" s="27"/>
      <c r="E88" s="27"/>
      <c r="F88" s="27"/>
      <c r="G88" s="27"/>
    </row>
    <row r="89" spans="2:11" ht="29.25" customHeight="1" x14ac:dyDescent="0.3">
      <c r="B89" s="27" t="s">
        <v>77</v>
      </c>
      <c r="C89" s="27"/>
      <c r="D89" s="27"/>
      <c r="E89" s="27"/>
      <c r="F89" s="27"/>
      <c r="G89" s="27"/>
    </row>
    <row r="90" spans="2:11" ht="27" customHeight="1" x14ac:dyDescent="0.3">
      <c r="B90" s="27" t="s">
        <v>78</v>
      </c>
      <c r="C90" s="27"/>
      <c r="D90" s="27"/>
      <c r="E90" s="27"/>
      <c r="F90" s="27"/>
      <c r="G90" s="27"/>
    </row>
    <row r="91" spans="2:11" ht="52.5" customHeight="1" x14ac:dyDescent="0.3">
      <c r="B91" s="27" t="s">
        <v>145</v>
      </c>
      <c r="C91" s="27"/>
      <c r="D91" s="27"/>
      <c r="E91" s="27"/>
      <c r="F91" s="27"/>
      <c r="G91" s="27"/>
    </row>
  </sheetData>
  <mergeCells count="20">
    <mergeCell ref="F1:G1"/>
    <mergeCell ref="B89:G89"/>
    <mergeCell ref="B90:G90"/>
    <mergeCell ref="B9:B10"/>
    <mergeCell ref="C9:C10"/>
    <mergeCell ref="D9:D10"/>
    <mergeCell ref="E9:F9"/>
    <mergeCell ref="G9:G10"/>
    <mergeCell ref="B2:G2"/>
    <mergeCell ref="B5:C5"/>
    <mergeCell ref="B6:C6"/>
    <mergeCell ref="B4:G4"/>
    <mergeCell ref="B7:C7"/>
    <mergeCell ref="B91:G91"/>
    <mergeCell ref="B88:G88"/>
    <mergeCell ref="D5:E5"/>
    <mergeCell ref="D6:E6"/>
    <mergeCell ref="B85:G85"/>
    <mergeCell ref="B86:G86"/>
    <mergeCell ref="B87:G87"/>
  </mergeCells>
  <hyperlinks>
    <hyperlink ref="B89" r:id="rId1" display="consultantplus://offline/ref=D60F705E74AA8D53B944B6C255806787C7B0E11D37AD8017F1AB05FFAEDA8788003FDCEC8F41760CsC1FI" xr:uid="{00000000-0004-0000-0000-000000000000}"/>
    <hyperlink ref="B90" r:id="rId2" display="consultantplus://offline/ref=D60F705E74AA8D53B944B6C255806787C7B0E11D35A88017F1AB05FFAEDA8788003FDCECs81CI" xr:uid="{00000000-0004-0000-0000-000001000000}"/>
    <hyperlink ref="B91" r:id="rId3" display="consultantplus://offline/ref=D60F705E74AA8D53B944B6C255806787C7B0E11D35A88017F1AB05FFAEDA8788003FDCECs81CI" xr:uid="{00000000-0004-0000-0000-000002000000}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J91"/>
  <sheetViews>
    <sheetView topLeftCell="A55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54296875" style="8" customWidth="1"/>
    <col min="4" max="4" width="12" style="8" customWidth="1"/>
    <col min="5" max="5" width="17.54296875" style="8" customWidth="1"/>
    <col min="6" max="6" width="17.7265625" style="8" customWidth="1"/>
    <col min="7" max="7" width="22.453125" style="8" customWidth="1"/>
    <col min="8" max="16384" width="9.1796875" style="8"/>
  </cols>
  <sheetData>
    <row r="1" spans="2:10" ht="66.75" customHeight="1" x14ac:dyDescent="0.35">
      <c r="F1" s="30" t="str">
        <f>'Саратовские РС'!F1:G1</f>
        <v>Приложение 2
к приказу Федеральной службы по тарифам
от 24 октября 2014 г. N 1831-э</v>
      </c>
      <c r="G1" s="31"/>
    </row>
    <row r="2" spans="2:10" ht="40.5" customHeight="1" x14ac:dyDescent="0.3">
      <c r="B2" s="36" t="s">
        <v>117</v>
      </c>
      <c r="C2" s="36"/>
      <c r="D2" s="36"/>
      <c r="E2" s="36"/>
      <c r="F2" s="36"/>
      <c r="G2" s="36"/>
    </row>
    <row r="3" spans="2:10" x14ac:dyDescent="0.3">
      <c r="B3" s="9"/>
      <c r="C3" s="10"/>
      <c r="D3" s="10"/>
      <c r="E3" s="10"/>
      <c r="F3" s="10"/>
      <c r="G3" s="10"/>
    </row>
    <row r="4" spans="2:10" ht="15" customHeight="1" x14ac:dyDescent="0.3">
      <c r="B4" s="37" t="s">
        <v>137</v>
      </c>
      <c r="C4" s="37"/>
      <c r="D4" s="37"/>
      <c r="E4" s="37"/>
      <c r="F4" s="37"/>
      <c r="G4" s="37"/>
    </row>
    <row r="5" spans="2:10" x14ac:dyDescent="0.3">
      <c r="B5" s="37" t="s">
        <v>84</v>
      </c>
      <c r="C5" s="37"/>
      <c r="D5" s="28"/>
      <c r="E5" s="28"/>
      <c r="F5" s="10"/>
      <c r="G5" s="10"/>
    </row>
    <row r="6" spans="2:10" x14ac:dyDescent="0.3">
      <c r="B6" s="37" t="s">
        <v>90</v>
      </c>
      <c r="C6" s="37"/>
      <c r="D6" s="28"/>
      <c r="E6" s="28"/>
      <c r="F6" s="10"/>
      <c r="G6" s="10"/>
    </row>
    <row r="7" spans="2:10" x14ac:dyDescent="0.3">
      <c r="B7" s="37" t="s">
        <v>95</v>
      </c>
      <c r="C7" s="37"/>
      <c r="D7" s="11"/>
      <c r="E7" s="12"/>
      <c r="F7" s="11"/>
      <c r="G7" s="13"/>
    </row>
    <row r="9" spans="2:10" ht="15.75" customHeight="1" x14ac:dyDescent="0.3">
      <c r="B9" s="32" t="s">
        <v>0</v>
      </c>
      <c r="C9" s="33" t="s">
        <v>1</v>
      </c>
      <c r="D9" s="33" t="s">
        <v>2</v>
      </c>
      <c r="E9" s="33" t="s">
        <v>136</v>
      </c>
      <c r="F9" s="33"/>
      <c r="G9" s="34" t="s">
        <v>81</v>
      </c>
    </row>
    <row r="10" spans="2:10" x14ac:dyDescent="0.3">
      <c r="B10" s="32"/>
      <c r="C10" s="33"/>
      <c r="D10" s="33"/>
      <c r="E10" s="14" t="s">
        <v>79</v>
      </c>
      <c r="F10" s="14" t="s">
        <v>80</v>
      </c>
      <c r="G10" s="35"/>
    </row>
    <row r="11" spans="2:10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I11" s="6"/>
      <c r="J11" s="6"/>
    </row>
    <row r="12" spans="2:10" ht="34.5" customHeight="1" x14ac:dyDescent="0.3">
      <c r="B12" s="15" t="s">
        <v>53</v>
      </c>
      <c r="C12" s="2" t="s">
        <v>96</v>
      </c>
      <c r="D12" s="1" t="s">
        <v>6</v>
      </c>
      <c r="E12" s="19">
        <v>10644723.714456551</v>
      </c>
      <c r="F12" s="19">
        <v>9468045.8088399991</v>
      </c>
      <c r="G12" s="16"/>
      <c r="H12" s="6"/>
      <c r="I12" s="6"/>
      <c r="J12" s="6"/>
    </row>
    <row r="13" spans="2:10" ht="20.25" customHeight="1" x14ac:dyDescent="0.3">
      <c r="B13" s="15" t="s">
        <v>51</v>
      </c>
      <c r="C13" s="3" t="s">
        <v>97</v>
      </c>
      <c r="D13" s="1" t="s">
        <v>6</v>
      </c>
      <c r="E13" s="19">
        <v>2399353.8414412602</v>
      </c>
      <c r="F13" s="19">
        <v>2410124.6522729709</v>
      </c>
      <c r="G13" s="16"/>
      <c r="I13" s="6"/>
      <c r="J13" s="6"/>
    </row>
    <row r="14" spans="2:10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381321.71409093216</v>
      </c>
      <c r="G14" s="16"/>
      <c r="I14" s="6"/>
      <c r="J14" s="6"/>
    </row>
    <row r="15" spans="2:10" ht="17.2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185904.34257189589</v>
      </c>
      <c r="G15" s="16"/>
      <c r="I15" s="6"/>
      <c r="J15" s="6"/>
    </row>
    <row r="16" spans="2:10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136078.20495000001</v>
      </c>
      <c r="G16" s="16"/>
      <c r="I16" s="6"/>
      <c r="J16" s="6"/>
    </row>
    <row r="17" spans="2:10" ht="48.75" customHeight="1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59339.166569036257</v>
      </c>
      <c r="G17" s="16"/>
      <c r="I17" s="6"/>
      <c r="J17" s="6"/>
    </row>
    <row r="18" spans="2:10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32381.52539121233</v>
      </c>
      <c r="G18" s="16"/>
      <c r="I18" s="6"/>
      <c r="J18" s="6"/>
    </row>
    <row r="19" spans="2:10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1620648.834594724</v>
      </c>
      <c r="G19" s="16"/>
      <c r="I19" s="6"/>
      <c r="J19" s="6"/>
    </row>
    <row r="20" spans="2:10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50018.579339999997</v>
      </c>
      <c r="G20" s="16"/>
      <c r="I20" s="6"/>
      <c r="J20" s="6"/>
    </row>
    <row r="21" spans="2:10" ht="16.5" customHeight="1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408089.1988301847</v>
      </c>
      <c r="G21" s="16"/>
      <c r="H21" s="6"/>
      <c r="I21" s="6"/>
      <c r="J21" s="6"/>
    </row>
    <row r="22" spans="2:10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23798.878679944464</v>
      </c>
      <c r="G22" s="16"/>
      <c r="I22" s="6"/>
      <c r="J22" s="6"/>
    </row>
    <row r="23" spans="2:10" x14ac:dyDescent="0.3">
      <c r="B23" s="15" t="s">
        <v>18</v>
      </c>
      <c r="C23" s="2" t="s">
        <v>102</v>
      </c>
      <c r="D23" s="1"/>
      <c r="E23" s="19" t="s">
        <v>148</v>
      </c>
      <c r="F23" s="19">
        <v>1198.1312033000581</v>
      </c>
      <c r="G23" s="16"/>
      <c r="I23" s="6"/>
      <c r="J23" s="6"/>
    </row>
    <row r="24" spans="2:10" ht="15.75" customHeight="1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383092.18894694012</v>
      </c>
      <c r="G24" s="16"/>
      <c r="I24" s="6"/>
      <c r="J24" s="6"/>
    </row>
    <row r="25" spans="2:10" ht="17.25" customHeight="1" x14ac:dyDescent="0.3">
      <c r="B25" s="15"/>
      <c r="C25" s="2" t="s">
        <v>119</v>
      </c>
      <c r="D25" s="1" t="s">
        <v>6</v>
      </c>
      <c r="E25" s="19" t="s">
        <v>148</v>
      </c>
      <c r="F25" s="19">
        <v>6744.227341071276</v>
      </c>
      <c r="G25" s="16"/>
      <c r="I25" s="6"/>
      <c r="J25" s="6"/>
    </row>
    <row r="26" spans="2:10" ht="16.5" customHeight="1" x14ac:dyDescent="0.3">
      <c r="B26" s="15"/>
      <c r="C26" s="2" t="s">
        <v>120</v>
      </c>
      <c r="D26" s="1" t="s">
        <v>6</v>
      </c>
      <c r="E26" s="19" t="s">
        <v>148</v>
      </c>
      <c r="F26" s="19">
        <v>6217.0167219160912</v>
      </c>
      <c r="G26" s="16"/>
      <c r="I26" s="6"/>
      <c r="J26" s="6"/>
    </row>
    <row r="27" spans="2:10" ht="14.2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31753.705631351382</v>
      </c>
      <c r="G27" s="16"/>
      <c r="I27" s="6"/>
      <c r="J27" s="6"/>
    </row>
    <row r="28" spans="2:10" ht="14.25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26388.586350775076</v>
      </c>
      <c r="G28" s="16"/>
      <c r="I28" s="6"/>
      <c r="J28" s="6"/>
    </row>
    <row r="29" spans="2:10" ht="14.2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41599.242161884591</v>
      </c>
      <c r="G29" s="16"/>
      <c r="I29" s="6"/>
      <c r="J29" s="6"/>
    </row>
    <row r="30" spans="2:10" ht="14.2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7437.5121270208829</v>
      </c>
      <c r="G30" s="16"/>
      <c r="I30" s="6"/>
      <c r="J30" s="6"/>
    </row>
    <row r="31" spans="2:10" ht="14.2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150.25374549723449</v>
      </c>
      <c r="G31" s="16"/>
      <c r="I31" s="6"/>
      <c r="J31" s="6"/>
    </row>
    <row r="32" spans="2:10" ht="14.2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74956.812383791097</v>
      </c>
      <c r="G32" s="16"/>
      <c r="I32" s="6"/>
      <c r="J32" s="6"/>
    </row>
    <row r="33" spans="2:10" ht="14.2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1740.3664314935329</v>
      </c>
      <c r="G33" s="16"/>
      <c r="I33" s="6"/>
      <c r="J33" s="6"/>
    </row>
    <row r="34" spans="2:10" ht="28" x14ac:dyDescent="0.3">
      <c r="B34" s="15" t="s">
        <v>104</v>
      </c>
      <c r="C34" s="2" t="s">
        <v>103</v>
      </c>
      <c r="D34" s="1" t="s">
        <v>6</v>
      </c>
      <c r="E34" s="17" t="s">
        <v>148</v>
      </c>
      <c r="F34" s="19"/>
      <c r="G34" s="16"/>
      <c r="I34" s="6"/>
      <c r="J34" s="6"/>
    </row>
    <row r="35" spans="2:10" ht="18" customHeight="1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64.904757129995232</v>
      </c>
      <c r="G35" s="16"/>
      <c r="I35" s="6"/>
      <c r="J35" s="6"/>
    </row>
    <row r="36" spans="2:10" ht="18" customHeight="1" x14ac:dyDescent="0.3">
      <c r="B36" s="15" t="s">
        <v>56</v>
      </c>
      <c r="C36" s="2" t="s">
        <v>142</v>
      </c>
      <c r="D36" s="1" t="s">
        <v>6</v>
      </c>
      <c r="E36" s="19">
        <v>7167448.1600000001</v>
      </c>
      <c r="F36" s="19">
        <v>6637837.7031136947</v>
      </c>
      <c r="G36" s="16"/>
      <c r="I36" s="6"/>
      <c r="J36" s="6"/>
    </row>
    <row r="37" spans="2:10" ht="15.75" customHeight="1" x14ac:dyDescent="0.3">
      <c r="B37" s="15" t="s">
        <v>57</v>
      </c>
      <c r="C37" s="2" t="s">
        <v>122</v>
      </c>
      <c r="D37" s="1" t="s">
        <v>6</v>
      </c>
      <c r="E37" s="19">
        <v>3998075.83</v>
      </c>
      <c r="F37" s="19">
        <v>3841858.0173399993</v>
      </c>
      <c r="G37" s="16"/>
      <c r="I37" s="6"/>
      <c r="J37" s="6"/>
    </row>
    <row r="38" spans="2:10" ht="29.25" customHeight="1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I38" s="6"/>
      <c r="J38" s="6"/>
    </row>
    <row r="39" spans="2:10" x14ac:dyDescent="0.3">
      <c r="B39" s="15" t="s">
        <v>59</v>
      </c>
      <c r="C39" s="2" t="s">
        <v>146</v>
      </c>
      <c r="D39" s="1" t="s">
        <v>6</v>
      </c>
      <c r="E39" s="19">
        <v>290.18</v>
      </c>
      <c r="F39" s="19">
        <v>57860.94568112991</v>
      </c>
      <c r="G39" s="16"/>
      <c r="I39" s="6"/>
      <c r="J39" s="6"/>
    </row>
    <row r="40" spans="2:10" x14ac:dyDescent="0.3">
      <c r="B40" s="15" t="s">
        <v>60</v>
      </c>
      <c r="C40" s="2" t="s">
        <v>123</v>
      </c>
      <c r="D40" s="1" t="s">
        <v>6</v>
      </c>
      <c r="E40" s="19">
        <v>505583.61</v>
      </c>
      <c r="F40" s="19">
        <v>484130.02209920215</v>
      </c>
      <c r="G40" s="16"/>
      <c r="I40" s="6"/>
      <c r="J40" s="6"/>
    </row>
    <row r="41" spans="2:10" ht="28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1074.9348431312546</v>
      </c>
      <c r="G41" s="16"/>
      <c r="I41" s="6"/>
      <c r="J41" s="6"/>
    </row>
    <row r="42" spans="2:10" x14ac:dyDescent="0.3">
      <c r="B42" s="15" t="s">
        <v>62</v>
      </c>
      <c r="C42" s="2" t="s">
        <v>89</v>
      </c>
      <c r="D42" s="1" t="s">
        <v>6</v>
      </c>
      <c r="E42" s="19">
        <v>1434475.31</v>
      </c>
      <c r="F42" s="19">
        <v>1484754.9594495061</v>
      </c>
      <c r="G42" s="16"/>
      <c r="I42" s="6"/>
      <c r="J42" s="6"/>
    </row>
    <row r="43" spans="2:10" x14ac:dyDescent="0.3">
      <c r="B43" s="15" t="s">
        <v>63</v>
      </c>
      <c r="C43" s="2" t="s">
        <v>125</v>
      </c>
      <c r="D43" s="1" t="s">
        <v>6</v>
      </c>
      <c r="E43" s="19">
        <v>693000</v>
      </c>
      <c r="F43" s="19">
        <v>673898.79532666679</v>
      </c>
      <c r="G43" s="16"/>
      <c r="I43" s="6"/>
      <c r="J43" s="6"/>
    </row>
    <row r="44" spans="2:10" x14ac:dyDescent="0.3">
      <c r="B44" s="15" t="s">
        <v>64</v>
      </c>
      <c r="C44" s="2" t="s">
        <v>126</v>
      </c>
      <c r="D44" s="1" t="s">
        <v>6</v>
      </c>
      <c r="E44" s="19">
        <v>204368.86</v>
      </c>
      <c r="F44" s="19">
        <v>-170538.07988523651</v>
      </c>
      <c r="G44" s="16"/>
      <c r="I44" s="6"/>
      <c r="J44" s="6"/>
    </row>
    <row r="45" spans="2:10" x14ac:dyDescent="0.3">
      <c r="B45" s="15" t="s">
        <v>107</v>
      </c>
      <c r="C45" s="2" t="s">
        <v>127</v>
      </c>
      <c r="D45" s="1" t="s">
        <v>6</v>
      </c>
      <c r="E45" s="19">
        <v>237397.75</v>
      </c>
      <c r="F45" s="19">
        <v>211709.51150455</v>
      </c>
      <c r="G45" s="16"/>
      <c r="I45" s="6"/>
      <c r="J45" s="6"/>
    </row>
    <row r="46" spans="2:10" ht="42" x14ac:dyDescent="0.3">
      <c r="B46" s="15" t="s">
        <v>108</v>
      </c>
      <c r="C46" s="2" t="s">
        <v>20</v>
      </c>
      <c r="D46" s="1" t="s">
        <v>6</v>
      </c>
      <c r="E46" s="19">
        <v>84991.4</v>
      </c>
      <c r="F46" s="19">
        <v>354197.84210333397</v>
      </c>
      <c r="G46" s="2"/>
      <c r="I46" s="6"/>
      <c r="J46" s="6"/>
    </row>
    <row r="47" spans="2:10" ht="33.75" customHeight="1" x14ac:dyDescent="0.3">
      <c r="B47" s="15" t="s">
        <v>110</v>
      </c>
      <c r="C47" s="2" t="s">
        <v>21</v>
      </c>
      <c r="D47" s="1" t="s">
        <v>22</v>
      </c>
      <c r="E47" s="19">
        <v>3547</v>
      </c>
      <c r="F47" s="19">
        <v>2671</v>
      </c>
      <c r="G47" s="16"/>
      <c r="H47" s="6"/>
      <c r="I47" s="6"/>
      <c r="J47" s="6"/>
    </row>
    <row r="48" spans="2:10" ht="95.25" customHeight="1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I48" s="6"/>
      <c r="J48" s="6"/>
    </row>
    <row r="49" spans="2:10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9265.2200000000012</v>
      </c>
      <c r="F49" s="19">
        <f>F36-F37-F38-F39-F40-F41-F42-F43-F44-F45</f>
        <v>53088.596754745522</v>
      </c>
      <c r="G49" s="16"/>
      <c r="I49" s="6"/>
      <c r="J49" s="6"/>
    </row>
    <row r="50" spans="2:10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I50" s="6"/>
      <c r="J50" s="6"/>
    </row>
    <row r="51" spans="2:10" ht="27.7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218478.30968121235</v>
      </c>
      <c r="G51" s="16"/>
      <c r="I51" s="6"/>
      <c r="J51" s="6"/>
    </row>
    <row r="52" spans="2:10" ht="36.75" customHeight="1" x14ac:dyDescent="0.3">
      <c r="B52" s="15" t="s">
        <v>25</v>
      </c>
      <c r="C52" s="2" t="s">
        <v>26</v>
      </c>
      <c r="D52" s="1" t="s">
        <v>6</v>
      </c>
      <c r="E52" s="19">
        <v>2158174.08</v>
      </c>
      <c r="F52" s="19">
        <v>1925878.3212599996</v>
      </c>
      <c r="G52" s="16"/>
      <c r="I52" s="6"/>
      <c r="J52" s="6"/>
    </row>
    <row r="53" spans="2:10" ht="28" x14ac:dyDescent="0.3">
      <c r="B53" s="15" t="s">
        <v>51</v>
      </c>
      <c r="C53" s="2" t="s">
        <v>114</v>
      </c>
      <c r="D53" s="1" t="s">
        <v>27</v>
      </c>
      <c r="E53" s="19">
        <v>790.74</v>
      </c>
      <c r="F53" s="19">
        <v>659.74859800000002</v>
      </c>
      <c r="G53" s="16"/>
      <c r="I53" s="6"/>
      <c r="J53" s="6"/>
    </row>
    <row r="54" spans="2:10" ht="45" customHeight="1" x14ac:dyDescent="0.3">
      <c r="B54" s="15" t="s">
        <v>56</v>
      </c>
      <c r="C54" s="4" t="s">
        <v>115</v>
      </c>
      <c r="D54" s="1" t="s">
        <v>6</v>
      </c>
      <c r="E54" s="19">
        <f>E52/E53</f>
        <v>2729.3093557933075</v>
      </c>
      <c r="F54" s="19">
        <f>F52/F53</f>
        <v>2919.1093806007598</v>
      </c>
      <c r="G54" s="16"/>
      <c r="I54" s="6"/>
      <c r="J54" s="6"/>
    </row>
    <row r="55" spans="2:10" ht="47.25" customHeight="1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I55" s="6"/>
      <c r="J55" s="6"/>
    </row>
    <row r="56" spans="2:10" ht="16.5" customHeight="1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212272</v>
      </c>
      <c r="G56" s="16"/>
      <c r="I56" s="6"/>
      <c r="J56" s="6"/>
    </row>
    <row r="57" spans="2:10" ht="17.25" customHeight="1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8026.15</v>
      </c>
      <c r="G57" s="16"/>
      <c r="I57" s="6"/>
      <c r="J57" s="6"/>
    </row>
    <row r="58" spans="2:10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I58" s="6"/>
      <c r="J58" s="6"/>
    </row>
    <row r="59" spans="2:10" x14ac:dyDescent="0.3">
      <c r="B59" s="15"/>
      <c r="C59" s="2" t="s">
        <v>85</v>
      </c>
      <c r="D59" s="1" t="s">
        <v>34</v>
      </c>
      <c r="E59" s="17" t="s">
        <v>5</v>
      </c>
      <c r="F59" s="19">
        <v>5886.1</v>
      </c>
      <c r="G59" s="16"/>
      <c r="I59" s="6"/>
      <c r="J59" s="6"/>
    </row>
    <row r="60" spans="2:10" x14ac:dyDescent="0.3">
      <c r="B60" s="15"/>
      <c r="C60" s="2" t="s">
        <v>86</v>
      </c>
      <c r="D60" s="1" t="s">
        <v>34</v>
      </c>
      <c r="E60" s="17" t="s">
        <v>5</v>
      </c>
      <c r="F60" s="19">
        <v>1061.8599999999999</v>
      </c>
      <c r="G60" s="16"/>
      <c r="I60" s="6"/>
      <c r="J60" s="6"/>
    </row>
    <row r="61" spans="2:10" x14ac:dyDescent="0.3">
      <c r="B61" s="15"/>
      <c r="C61" s="2" t="s">
        <v>87</v>
      </c>
      <c r="D61" s="1" t="s">
        <v>34</v>
      </c>
      <c r="E61" s="17" t="s">
        <v>5</v>
      </c>
      <c r="F61" s="19">
        <v>1078.19</v>
      </c>
      <c r="G61" s="16"/>
      <c r="I61" s="6"/>
      <c r="J61" s="6"/>
    </row>
    <row r="62" spans="2:10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I62" s="6"/>
      <c r="J62" s="6"/>
    </row>
    <row r="63" spans="2:10" ht="14.25" customHeight="1" x14ac:dyDescent="0.3">
      <c r="B63" s="15" t="s">
        <v>67</v>
      </c>
      <c r="C63" s="2" t="s">
        <v>37</v>
      </c>
      <c r="D63" s="1" t="s">
        <v>38</v>
      </c>
      <c r="E63" s="19">
        <f>E65+E66+E67+E68</f>
        <v>45046.307200000003</v>
      </c>
      <c r="F63" s="19">
        <f>F65+F66+F67+F68</f>
        <v>45522.228349999998</v>
      </c>
      <c r="G63" s="16"/>
      <c r="I63" s="6"/>
      <c r="J63" s="6"/>
    </row>
    <row r="64" spans="2:10" ht="28.5" customHeight="1" x14ac:dyDescent="0.3">
      <c r="B64" s="15" t="s">
        <v>39</v>
      </c>
      <c r="C64" s="2" t="s">
        <v>40</v>
      </c>
      <c r="D64" s="1" t="s">
        <v>38</v>
      </c>
      <c r="E64" s="17"/>
      <c r="F64" s="19"/>
      <c r="G64" s="16"/>
      <c r="I64" s="6"/>
      <c r="J64" s="6"/>
    </row>
    <row r="65" spans="2:10" x14ac:dyDescent="0.3">
      <c r="B65" s="15"/>
      <c r="C65" s="2" t="s">
        <v>85</v>
      </c>
      <c r="D65" s="1" t="s">
        <v>38</v>
      </c>
      <c r="E65" s="19">
        <v>7012.4165000000012</v>
      </c>
      <c r="F65" s="19">
        <v>6988.6040999999996</v>
      </c>
      <c r="G65" s="16"/>
      <c r="I65" s="6"/>
      <c r="J65" s="6"/>
    </row>
    <row r="66" spans="2:10" x14ac:dyDescent="0.3">
      <c r="B66" s="15"/>
      <c r="C66" s="2" t="s">
        <v>86</v>
      </c>
      <c r="D66" s="1" t="s">
        <v>38</v>
      </c>
      <c r="E66" s="19">
        <v>3681.9605999999994</v>
      </c>
      <c r="F66" s="19">
        <v>3689.152</v>
      </c>
      <c r="G66" s="16"/>
      <c r="I66" s="6"/>
      <c r="J66" s="6"/>
    </row>
    <row r="67" spans="2:10" x14ac:dyDescent="0.3">
      <c r="B67" s="15"/>
      <c r="C67" s="2" t="s">
        <v>87</v>
      </c>
      <c r="D67" s="1" t="s">
        <v>38</v>
      </c>
      <c r="E67" s="19">
        <v>15220.403600000001</v>
      </c>
      <c r="F67" s="19">
        <v>15389.590400000001</v>
      </c>
      <c r="G67" s="16"/>
      <c r="I67" s="6"/>
      <c r="J67" s="6"/>
    </row>
    <row r="68" spans="2:10" x14ac:dyDescent="0.3">
      <c r="B68" s="15"/>
      <c r="C68" s="2" t="s">
        <v>88</v>
      </c>
      <c r="D68" s="1" t="s">
        <v>38</v>
      </c>
      <c r="E68" s="19">
        <v>19131.5265</v>
      </c>
      <c r="F68" s="19">
        <v>19454.881849999998</v>
      </c>
      <c r="G68" s="16"/>
      <c r="I68" s="6"/>
      <c r="J68" s="6"/>
    </row>
    <row r="69" spans="2:10" ht="15.75" customHeight="1" x14ac:dyDescent="0.3">
      <c r="B69" s="15" t="s">
        <v>68</v>
      </c>
      <c r="C69" s="2" t="s">
        <v>41</v>
      </c>
      <c r="D69" s="1" t="s">
        <v>38</v>
      </c>
      <c r="E69" s="19">
        <f>E71+E72+E73+E74</f>
        <v>70704.399999999994</v>
      </c>
      <c r="F69" s="19">
        <f>F71+F72+F73+F74</f>
        <v>71985.5</v>
      </c>
      <c r="G69" s="16"/>
      <c r="I69" s="6"/>
      <c r="J69" s="6"/>
    </row>
    <row r="70" spans="2:10" ht="28" x14ac:dyDescent="0.3">
      <c r="B70" s="15" t="s">
        <v>42</v>
      </c>
      <c r="C70" s="2" t="s">
        <v>43</v>
      </c>
      <c r="D70" s="1" t="s">
        <v>38</v>
      </c>
      <c r="E70" s="19"/>
      <c r="F70" s="19"/>
      <c r="G70" s="16"/>
      <c r="I70" s="6"/>
      <c r="J70" s="6"/>
    </row>
    <row r="71" spans="2:10" x14ac:dyDescent="0.3">
      <c r="B71" s="15"/>
      <c r="C71" s="2" t="s">
        <v>85</v>
      </c>
      <c r="D71" s="1" t="s">
        <v>38</v>
      </c>
      <c r="E71" s="19">
        <v>20692.8</v>
      </c>
      <c r="F71" s="19">
        <v>20955</v>
      </c>
      <c r="G71" s="16"/>
      <c r="I71" s="6"/>
      <c r="J71" s="6"/>
    </row>
    <row r="72" spans="2:10" x14ac:dyDescent="0.3">
      <c r="B72" s="15"/>
      <c r="C72" s="2" t="s">
        <v>86</v>
      </c>
      <c r="D72" s="1" t="s">
        <v>38</v>
      </c>
      <c r="E72" s="19">
        <v>15651.1</v>
      </c>
      <c r="F72" s="19">
        <v>15743.2</v>
      </c>
      <c r="G72" s="16"/>
      <c r="I72" s="6"/>
      <c r="J72" s="6"/>
    </row>
    <row r="73" spans="2:10" x14ac:dyDescent="0.3">
      <c r="B73" s="15"/>
      <c r="C73" s="2" t="s">
        <v>87</v>
      </c>
      <c r="D73" s="1" t="s">
        <v>38</v>
      </c>
      <c r="E73" s="19">
        <v>34360.5</v>
      </c>
      <c r="F73" s="19">
        <v>35287.300000000003</v>
      </c>
      <c r="G73" s="16"/>
      <c r="I73" s="6"/>
      <c r="J73" s="6"/>
    </row>
    <row r="74" spans="2:10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I74" s="6"/>
      <c r="J74" s="6"/>
    </row>
    <row r="75" spans="2:10" x14ac:dyDescent="0.3">
      <c r="B75" s="15" t="s">
        <v>69</v>
      </c>
      <c r="C75" s="2" t="s">
        <v>44</v>
      </c>
      <c r="D75" s="1" t="s">
        <v>45</v>
      </c>
      <c r="E75" s="19">
        <f>E77+E78+E79+E80</f>
        <v>30337.857400000001</v>
      </c>
      <c r="F75" s="19">
        <f>F77+F78+F79+F80</f>
        <v>30697.943500000001</v>
      </c>
      <c r="G75" s="16"/>
      <c r="I75" s="6"/>
      <c r="J75" s="6"/>
    </row>
    <row r="76" spans="2:10" ht="19.5" customHeight="1" x14ac:dyDescent="0.3">
      <c r="B76" s="15" t="s">
        <v>46</v>
      </c>
      <c r="C76" s="2" t="s">
        <v>47</v>
      </c>
      <c r="D76" s="1" t="s">
        <v>45</v>
      </c>
      <c r="E76" s="19"/>
      <c r="F76" s="21"/>
      <c r="G76" s="16"/>
      <c r="I76" s="6"/>
      <c r="J76" s="6"/>
    </row>
    <row r="77" spans="2:10" x14ac:dyDescent="0.3">
      <c r="B77" s="15"/>
      <c r="C77" s="2" t="s">
        <v>85</v>
      </c>
      <c r="D77" s="1" t="s">
        <v>45</v>
      </c>
      <c r="E77" s="19">
        <v>4266.1899999999996</v>
      </c>
      <c r="F77" s="19">
        <v>4265.38</v>
      </c>
      <c r="G77" s="16"/>
      <c r="I77" s="6"/>
      <c r="J77" s="6"/>
    </row>
    <row r="78" spans="2:10" x14ac:dyDescent="0.3">
      <c r="B78" s="15"/>
      <c r="C78" s="2" t="s">
        <v>86</v>
      </c>
      <c r="D78" s="1" t="s">
        <v>45</v>
      </c>
      <c r="E78" s="19">
        <v>2712.3469999999998</v>
      </c>
      <c r="F78" s="19">
        <v>2718.212</v>
      </c>
      <c r="G78" s="16"/>
      <c r="I78" s="6"/>
      <c r="J78" s="6"/>
    </row>
    <row r="79" spans="2:10" x14ac:dyDescent="0.3">
      <c r="B79" s="15"/>
      <c r="C79" s="2" t="s">
        <v>87</v>
      </c>
      <c r="D79" s="1" t="s">
        <v>45</v>
      </c>
      <c r="E79" s="19">
        <v>13034.477000000001</v>
      </c>
      <c r="F79" s="19">
        <v>13179.2978</v>
      </c>
      <c r="G79" s="16"/>
      <c r="I79" s="6"/>
      <c r="J79" s="6"/>
    </row>
    <row r="80" spans="2:10" x14ac:dyDescent="0.3">
      <c r="B80" s="15"/>
      <c r="C80" s="2" t="s">
        <v>88</v>
      </c>
      <c r="D80" s="1" t="s">
        <v>45</v>
      </c>
      <c r="E80" s="19">
        <v>10324.8434</v>
      </c>
      <c r="F80" s="19">
        <v>10535.053699999999</v>
      </c>
      <c r="G80" s="16"/>
      <c r="I80" s="6"/>
      <c r="J80" s="6"/>
    </row>
    <row r="81" spans="2:10" x14ac:dyDescent="0.3">
      <c r="B81" s="15" t="s">
        <v>70</v>
      </c>
      <c r="C81" s="2" t="s">
        <v>48</v>
      </c>
      <c r="D81" s="1" t="s">
        <v>29</v>
      </c>
      <c r="E81" s="20">
        <v>1.0351752790557977E-2</v>
      </c>
      <c r="F81" s="20">
        <v>1.0429688881276364E-2</v>
      </c>
      <c r="G81" s="16"/>
      <c r="I81" s="6"/>
      <c r="J81" s="6"/>
    </row>
    <row r="82" spans="2:10" ht="28" x14ac:dyDescent="0.3">
      <c r="B82" s="15" t="s">
        <v>71</v>
      </c>
      <c r="C82" s="2" t="s">
        <v>49</v>
      </c>
      <c r="D82" s="1" t="s">
        <v>6</v>
      </c>
      <c r="E82" s="19">
        <v>187618.56929062682</v>
      </c>
      <c r="F82" s="19">
        <v>499374.60241999972</v>
      </c>
      <c r="G82" s="16"/>
      <c r="I82" s="6"/>
      <c r="J82" s="6"/>
    </row>
    <row r="83" spans="2:10" ht="18.75" customHeight="1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10561.495765</v>
      </c>
      <c r="G83" s="16"/>
      <c r="I83" s="6"/>
      <c r="J83" s="6"/>
    </row>
    <row r="84" spans="2:10" ht="35.25" customHeight="1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I84" s="6"/>
      <c r="J84" s="6"/>
    </row>
    <row r="85" spans="2:10" ht="19.5" customHeight="1" x14ac:dyDescent="0.3">
      <c r="B85" s="29" t="s">
        <v>74</v>
      </c>
      <c r="C85" s="29"/>
      <c r="D85" s="29"/>
      <c r="E85" s="29"/>
      <c r="F85" s="29"/>
      <c r="G85" s="29"/>
      <c r="I85" s="6"/>
      <c r="J85" s="6"/>
    </row>
    <row r="86" spans="2:10" ht="39.75" customHeight="1" x14ac:dyDescent="0.3">
      <c r="B86" s="27" t="s">
        <v>75</v>
      </c>
      <c r="C86" s="27"/>
      <c r="D86" s="27"/>
      <c r="E86" s="27"/>
      <c r="F86" s="27"/>
      <c r="G86" s="27"/>
    </row>
    <row r="87" spans="2:10" ht="26.25" customHeight="1" x14ac:dyDescent="0.3">
      <c r="B87" s="27" t="s">
        <v>76</v>
      </c>
      <c r="C87" s="27"/>
      <c r="D87" s="27"/>
      <c r="E87" s="27"/>
      <c r="F87" s="27"/>
      <c r="G87" s="27"/>
    </row>
    <row r="88" spans="2:10" ht="28.5" customHeight="1" x14ac:dyDescent="0.3">
      <c r="B88" s="27" t="s">
        <v>116</v>
      </c>
      <c r="C88" s="27"/>
      <c r="D88" s="27"/>
      <c r="E88" s="27"/>
      <c r="F88" s="27"/>
      <c r="G88" s="27"/>
    </row>
    <row r="89" spans="2:10" ht="29.25" customHeight="1" x14ac:dyDescent="0.3">
      <c r="B89" s="27" t="s">
        <v>77</v>
      </c>
      <c r="C89" s="27"/>
      <c r="D89" s="27"/>
      <c r="E89" s="27"/>
      <c r="F89" s="27"/>
      <c r="G89" s="27"/>
    </row>
    <row r="90" spans="2:10" ht="27" customHeight="1" x14ac:dyDescent="0.3">
      <c r="B90" s="27" t="s">
        <v>78</v>
      </c>
      <c r="C90" s="27"/>
      <c r="D90" s="27"/>
      <c r="E90" s="27"/>
      <c r="F90" s="27"/>
      <c r="G90" s="27"/>
    </row>
    <row r="91" spans="2:10" ht="52.5" customHeight="1" x14ac:dyDescent="0.3">
      <c r="B91" s="27" t="s">
        <v>145</v>
      </c>
      <c r="C91" s="27"/>
      <c r="D91" s="27"/>
      <c r="E91" s="27"/>
      <c r="F91" s="27"/>
      <c r="G91" s="27"/>
    </row>
  </sheetData>
  <mergeCells count="20">
    <mergeCell ref="F1:G1"/>
    <mergeCell ref="B2:G2"/>
    <mergeCell ref="B4:G4"/>
    <mergeCell ref="B5:C5"/>
    <mergeCell ref="D5:E5"/>
    <mergeCell ref="B6:C6"/>
    <mergeCell ref="D6:E6"/>
    <mergeCell ref="B7:C7"/>
    <mergeCell ref="B9:B10"/>
    <mergeCell ref="C9:C10"/>
    <mergeCell ref="D9:D10"/>
    <mergeCell ref="E9:F9"/>
    <mergeCell ref="G9:G10"/>
    <mergeCell ref="B91:G91"/>
    <mergeCell ref="B89:G89"/>
    <mergeCell ref="B90:G9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 xr:uid="{00000000-0004-0000-0100-000000000000}"/>
    <hyperlink ref="B90" r:id="rId2" display="consultantplus://offline/ref=D60F705E74AA8D53B944B6C255806787C7B0E11D35A88017F1AB05FFAEDA8788003FDCECs81CI" xr:uid="{00000000-0004-0000-0100-000001000000}"/>
    <hyperlink ref="B91" r:id="rId3" display="consultantplus://offline/ref=D60F705E74AA8D53B944B6C255806787C7B0E11D35A88017F1AB05FFAEDA8788003FDCECs81CI" xr:uid="{00000000-0004-0000-0100-000002000000}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0"/>
  </sheetPr>
  <dimension ref="B1:H91"/>
  <sheetViews>
    <sheetView topLeftCell="A25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6" style="8" customWidth="1"/>
    <col min="4" max="4" width="12" style="8" customWidth="1"/>
    <col min="5" max="5" width="17.54296875" style="8" customWidth="1"/>
    <col min="6" max="6" width="15.26953125" style="8" customWidth="1"/>
    <col min="7" max="7" width="20.1796875" style="8" customWidth="1"/>
    <col min="8" max="16384" width="9.1796875" style="8"/>
  </cols>
  <sheetData>
    <row r="1" spans="2:8" ht="66" customHeight="1" x14ac:dyDescent="0.35">
      <c r="F1" s="30" t="str">
        <f>'Самарские РС'!F1</f>
        <v>Приложение 2
к приказу Федеральной службы по тарифам
от 24 октября 2014 г. N 1831-э</v>
      </c>
      <c r="G1" s="31"/>
    </row>
    <row r="2" spans="2:8" ht="40.5" customHeight="1" x14ac:dyDescent="0.3">
      <c r="B2" s="36" t="s">
        <v>117</v>
      </c>
      <c r="C2" s="36"/>
      <c r="D2" s="36"/>
      <c r="E2" s="36"/>
      <c r="F2" s="36"/>
      <c r="G2" s="36"/>
    </row>
    <row r="3" spans="2:8" x14ac:dyDescent="0.3">
      <c r="B3" s="9"/>
      <c r="C3" s="10"/>
      <c r="D3" s="10"/>
      <c r="E3" s="10"/>
      <c r="F3" s="10"/>
      <c r="G3" s="10"/>
    </row>
    <row r="4" spans="2:8" ht="15" customHeight="1" x14ac:dyDescent="0.3">
      <c r="B4" s="37" t="s">
        <v>138</v>
      </c>
      <c r="C4" s="37"/>
      <c r="D4" s="37"/>
      <c r="E4" s="37"/>
      <c r="F4" s="37"/>
      <c r="G4" s="37"/>
    </row>
    <row r="5" spans="2:8" x14ac:dyDescent="0.3">
      <c r="B5" s="37" t="s">
        <v>84</v>
      </c>
      <c r="C5" s="37"/>
      <c r="D5" s="28"/>
      <c r="E5" s="28"/>
      <c r="F5" s="10"/>
      <c r="G5" s="10"/>
    </row>
    <row r="6" spans="2:8" x14ac:dyDescent="0.3">
      <c r="B6" s="37" t="s">
        <v>91</v>
      </c>
      <c r="C6" s="37"/>
      <c r="D6" s="28"/>
      <c r="E6" s="28"/>
      <c r="F6" s="10"/>
      <c r="G6" s="10"/>
    </row>
    <row r="7" spans="2:8" x14ac:dyDescent="0.3">
      <c r="B7" s="37" t="s">
        <v>95</v>
      </c>
      <c r="C7" s="37"/>
      <c r="D7" s="11"/>
      <c r="E7" s="11"/>
      <c r="F7" s="11"/>
      <c r="G7" s="13"/>
    </row>
    <row r="9" spans="2:8" ht="15.75" customHeight="1" x14ac:dyDescent="0.3">
      <c r="B9" s="32" t="s">
        <v>0</v>
      </c>
      <c r="C9" s="33" t="s">
        <v>1</v>
      </c>
      <c r="D9" s="33" t="s">
        <v>2</v>
      </c>
      <c r="E9" s="33" t="s">
        <v>136</v>
      </c>
      <c r="F9" s="33"/>
      <c r="G9" s="34" t="s">
        <v>81</v>
      </c>
    </row>
    <row r="10" spans="2:8" x14ac:dyDescent="0.3">
      <c r="B10" s="32"/>
      <c r="C10" s="33"/>
      <c r="D10" s="33"/>
      <c r="E10" s="14" t="s">
        <v>79</v>
      </c>
      <c r="F10" s="14" t="s">
        <v>80</v>
      </c>
      <c r="G10" s="35"/>
    </row>
    <row r="11" spans="2:8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43.5" customHeight="1" x14ac:dyDescent="0.3">
      <c r="B12" s="15" t="s">
        <v>53</v>
      </c>
      <c r="C12" s="2" t="s">
        <v>96</v>
      </c>
      <c r="D12" s="1" t="s">
        <v>6</v>
      </c>
      <c r="E12" s="19">
        <v>3118537.2716883263</v>
      </c>
      <c r="F12" s="19">
        <v>3202196.9141499996</v>
      </c>
      <c r="G12" s="16"/>
      <c r="H12" s="6"/>
    </row>
    <row r="13" spans="2:8" ht="27" customHeight="1" x14ac:dyDescent="0.3">
      <c r="B13" s="15" t="s">
        <v>51</v>
      </c>
      <c r="C13" s="3" t="s">
        <v>97</v>
      </c>
      <c r="D13" s="1" t="s">
        <v>6</v>
      </c>
      <c r="E13" s="19">
        <v>1228783.8752923517</v>
      </c>
      <c r="F13" s="19">
        <v>1352472.8066394397</v>
      </c>
      <c r="G13" s="16"/>
      <c r="H13" s="6"/>
    </row>
    <row r="14" spans="2:8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199509.69787251437</v>
      </c>
      <c r="G14" s="16"/>
      <c r="H14" s="6"/>
    </row>
    <row r="15" spans="2:8" ht="18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121152.29209031371</v>
      </c>
      <c r="G15" s="16"/>
      <c r="H15" s="6"/>
    </row>
    <row r="16" spans="2:8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59845.939590000002</v>
      </c>
      <c r="G16" s="16"/>
      <c r="H16" s="6"/>
    </row>
    <row r="17" spans="2:8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18511.466192200649</v>
      </c>
      <c r="G17" s="16"/>
      <c r="H17" s="6"/>
    </row>
    <row r="18" spans="2:8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7097.2744516152898</v>
      </c>
      <c r="G18" s="16"/>
      <c r="H18" s="6"/>
    </row>
    <row r="19" spans="2:8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905556.17017729545</v>
      </c>
      <c r="G19" s="16"/>
      <c r="H19" s="6"/>
    </row>
    <row r="20" spans="2:8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39613.741869999998</v>
      </c>
      <c r="G20" s="16"/>
      <c r="H20" s="6"/>
    </row>
    <row r="21" spans="2:8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247349.73097327029</v>
      </c>
      <c r="G21" s="16"/>
      <c r="H21" s="6"/>
    </row>
    <row r="22" spans="2:8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11546.957289406213</v>
      </c>
      <c r="G22" s="16"/>
      <c r="H22" s="6"/>
    </row>
    <row r="23" spans="2:8" x14ac:dyDescent="0.3">
      <c r="B23" s="15" t="s">
        <v>18</v>
      </c>
      <c r="C23" s="2" t="s">
        <v>102</v>
      </c>
      <c r="D23" s="1"/>
      <c r="E23" s="19" t="s">
        <v>148</v>
      </c>
      <c r="F23" s="19">
        <v>43.313889253587284</v>
      </c>
      <c r="G23" s="16"/>
      <c r="H23" s="6"/>
    </row>
    <row r="24" spans="2:8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235759.45979461048</v>
      </c>
      <c r="G24" s="16"/>
      <c r="H24" s="6"/>
    </row>
    <row r="25" spans="2:8" x14ac:dyDescent="0.3">
      <c r="B25" s="15"/>
      <c r="C25" s="2" t="s">
        <v>119</v>
      </c>
      <c r="D25" s="1" t="s">
        <v>6</v>
      </c>
      <c r="E25" s="19" t="s">
        <v>148</v>
      </c>
      <c r="F25" s="19">
        <v>3349.8884507191956</v>
      </c>
      <c r="G25" s="16"/>
      <c r="H25" s="6"/>
    </row>
    <row r="26" spans="2:8" x14ac:dyDescent="0.3">
      <c r="B26" s="15"/>
      <c r="C26" s="2" t="s">
        <v>120</v>
      </c>
      <c r="D26" s="1" t="s">
        <v>6</v>
      </c>
      <c r="E26" s="19" t="s">
        <v>148</v>
      </c>
      <c r="F26" s="19">
        <v>4686.5366586683394</v>
      </c>
      <c r="G26" s="16"/>
      <c r="H26" s="6"/>
    </row>
    <row r="27" spans="2:8" x14ac:dyDescent="0.3">
      <c r="B27" s="15"/>
      <c r="C27" s="2" t="s">
        <v>121</v>
      </c>
      <c r="D27" s="1" t="s">
        <v>6</v>
      </c>
      <c r="E27" s="19" t="s">
        <v>148</v>
      </c>
      <c r="F27" s="19">
        <v>14518.927903654039</v>
      </c>
      <c r="G27" s="16"/>
      <c r="H27" s="6"/>
    </row>
    <row r="28" spans="2:8" x14ac:dyDescent="0.3">
      <c r="B28" s="15"/>
      <c r="C28" s="2" t="s">
        <v>128</v>
      </c>
      <c r="D28" s="1" t="s">
        <v>6</v>
      </c>
      <c r="E28" s="19" t="s">
        <v>148</v>
      </c>
      <c r="F28" s="19">
        <v>17528.866590371188</v>
      </c>
      <c r="G28" s="16"/>
      <c r="H28" s="6"/>
    </row>
    <row r="29" spans="2:8" x14ac:dyDescent="0.3">
      <c r="B29" s="15"/>
      <c r="C29" s="2" t="s">
        <v>129</v>
      </c>
      <c r="D29" s="1" t="s">
        <v>6</v>
      </c>
      <c r="E29" s="19" t="s">
        <v>148</v>
      </c>
      <c r="F29" s="19">
        <v>33012.216077118894</v>
      </c>
      <c r="G29" s="16"/>
      <c r="H29" s="6"/>
    </row>
    <row r="30" spans="2:8" x14ac:dyDescent="0.3">
      <c r="B30" s="15"/>
      <c r="C30" s="2" t="s">
        <v>130</v>
      </c>
      <c r="D30" s="1" t="s">
        <v>6</v>
      </c>
      <c r="E30" s="19" t="s">
        <v>148</v>
      </c>
      <c r="F30" s="19">
        <v>5565.27991199607</v>
      </c>
      <c r="G30" s="16"/>
      <c r="H30" s="6"/>
    </row>
    <row r="31" spans="2:8" x14ac:dyDescent="0.3">
      <c r="B31" s="15"/>
      <c r="C31" s="2" t="s">
        <v>132</v>
      </c>
      <c r="D31" s="1" t="s">
        <v>6</v>
      </c>
      <c r="E31" s="19" t="s">
        <v>148</v>
      </c>
      <c r="F31" s="19">
        <v>62.18454213103697</v>
      </c>
      <c r="G31" s="16"/>
      <c r="H31" s="6"/>
    </row>
    <row r="32" spans="2:8" x14ac:dyDescent="0.3">
      <c r="B32" s="15"/>
      <c r="C32" s="2" t="s">
        <v>131</v>
      </c>
      <c r="D32" s="1" t="s">
        <v>6</v>
      </c>
      <c r="E32" s="19" t="s">
        <v>148</v>
      </c>
      <c r="F32" s="19">
        <v>40196.501424623828</v>
      </c>
      <c r="G32" s="16"/>
      <c r="H32" s="6"/>
    </row>
    <row r="33" spans="2:8" x14ac:dyDescent="0.3">
      <c r="B33" s="15"/>
      <c r="C33" s="2" t="s">
        <v>133</v>
      </c>
      <c r="D33" s="1" t="s">
        <v>6</v>
      </c>
      <c r="E33" s="19" t="s">
        <v>148</v>
      </c>
      <c r="F33" s="19">
        <v>830.69604710470981</v>
      </c>
      <c r="G33" s="16"/>
      <c r="H33" s="6"/>
    </row>
    <row r="34" spans="2:8" ht="28" x14ac:dyDescent="0.3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8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57.20761635955855</v>
      </c>
      <c r="G35" s="16"/>
      <c r="H35" s="6"/>
    </row>
    <row r="36" spans="2:8" x14ac:dyDescent="0.3">
      <c r="B36" s="15" t="s">
        <v>56</v>
      </c>
      <c r="C36" s="2" t="s">
        <v>142</v>
      </c>
      <c r="D36" s="1" t="s">
        <v>6</v>
      </c>
      <c r="E36" s="19">
        <v>2159400.7663959744</v>
      </c>
      <c r="F36" s="19">
        <v>2129971.6462363997</v>
      </c>
      <c r="G36" s="16"/>
      <c r="H36" s="6"/>
    </row>
    <row r="37" spans="2:8" x14ac:dyDescent="0.3">
      <c r="B37" s="15" t="s">
        <v>57</v>
      </c>
      <c r="C37" s="2" t="s">
        <v>122</v>
      </c>
      <c r="D37" s="1" t="s">
        <v>6</v>
      </c>
      <c r="E37" s="19">
        <v>1256821.6200000001</v>
      </c>
      <c r="F37" s="19">
        <v>1226646.1571200001</v>
      </c>
      <c r="G37" s="16"/>
      <c r="H37" s="6"/>
    </row>
    <row r="38" spans="2:8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8" x14ac:dyDescent="0.3">
      <c r="B39" s="15" t="s">
        <v>59</v>
      </c>
      <c r="C39" s="2" t="s">
        <v>146</v>
      </c>
      <c r="D39" s="1" t="s">
        <v>6</v>
      </c>
      <c r="E39" s="19">
        <v>760.56</v>
      </c>
      <c r="F39" s="19">
        <v>10429.059795016074</v>
      </c>
      <c r="G39" s="2"/>
      <c r="H39" s="6"/>
    </row>
    <row r="40" spans="2:8" x14ac:dyDescent="0.3">
      <c r="B40" s="15" t="s">
        <v>60</v>
      </c>
      <c r="C40" s="2" t="s">
        <v>123</v>
      </c>
      <c r="D40" s="1" t="s">
        <v>6</v>
      </c>
      <c r="E40" s="19">
        <v>266321.70639597438</v>
      </c>
      <c r="F40" s="19">
        <v>271014.64139646321</v>
      </c>
      <c r="G40" s="16"/>
      <c r="H40" s="6"/>
    </row>
    <row r="41" spans="2:8" ht="28" x14ac:dyDescent="0.3">
      <c r="B41" s="15" t="s">
        <v>61</v>
      </c>
      <c r="C41" s="2" t="s">
        <v>124</v>
      </c>
      <c r="D41" s="1" t="s">
        <v>6</v>
      </c>
      <c r="E41" s="19">
        <v>6711.23</v>
      </c>
      <c r="F41" s="19">
        <v>10581.495025683085</v>
      </c>
      <c r="G41" s="16"/>
      <c r="H41" s="6"/>
    </row>
    <row r="42" spans="2:8" x14ac:dyDescent="0.3">
      <c r="B42" s="15" t="s">
        <v>62</v>
      </c>
      <c r="C42" s="2" t="s">
        <v>89</v>
      </c>
      <c r="D42" s="1" t="s">
        <v>6</v>
      </c>
      <c r="E42" s="19">
        <v>353702.56</v>
      </c>
      <c r="F42" s="19">
        <v>365468.57999359939</v>
      </c>
      <c r="G42" s="16"/>
      <c r="H42" s="6"/>
    </row>
    <row r="43" spans="2:8" x14ac:dyDescent="0.3">
      <c r="B43" s="15" t="s">
        <v>63</v>
      </c>
      <c r="C43" s="2" t="s">
        <v>125</v>
      </c>
      <c r="D43" s="1" t="s">
        <v>6</v>
      </c>
      <c r="E43" s="19">
        <v>30302.52</v>
      </c>
      <c r="F43" s="19">
        <v>0</v>
      </c>
      <c r="G43" s="16"/>
      <c r="H43" s="6"/>
    </row>
    <row r="44" spans="2:8" x14ac:dyDescent="0.3">
      <c r="B44" s="15" t="s">
        <v>64</v>
      </c>
      <c r="C44" s="2" t="s">
        <v>126</v>
      </c>
      <c r="D44" s="1" t="s">
        <v>6</v>
      </c>
      <c r="E44" s="19">
        <v>132656.72</v>
      </c>
      <c r="F44" s="19">
        <v>9900.0679999999993</v>
      </c>
      <c r="G44" s="16"/>
      <c r="H44" s="6"/>
    </row>
    <row r="45" spans="2:8" x14ac:dyDescent="0.3">
      <c r="B45" s="15" t="s">
        <v>107</v>
      </c>
      <c r="C45" s="2" t="s">
        <v>127</v>
      </c>
      <c r="D45" s="1" t="s">
        <v>6</v>
      </c>
      <c r="E45" s="19">
        <v>77417.949999999983</v>
      </c>
      <c r="F45" s="19">
        <v>74806.649105638018</v>
      </c>
      <c r="G45" s="16"/>
      <c r="H45" s="6"/>
    </row>
    <row r="46" spans="2:8" ht="42" x14ac:dyDescent="0.3">
      <c r="B46" s="15" t="s">
        <v>108</v>
      </c>
      <c r="C46" s="2" t="s">
        <v>20</v>
      </c>
      <c r="D46" s="1" t="s">
        <v>6</v>
      </c>
      <c r="E46" s="19">
        <v>31402.54</v>
      </c>
      <c r="F46" s="19">
        <v>79281.489486837454</v>
      </c>
      <c r="G46" s="16"/>
      <c r="H46" s="6"/>
    </row>
    <row r="47" spans="2:8" x14ac:dyDescent="0.3">
      <c r="B47" s="15" t="s">
        <v>110</v>
      </c>
      <c r="C47" s="2" t="s">
        <v>21</v>
      </c>
      <c r="D47" s="1" t="s">
        <v>22</v>
      </c>
      <c r="E47" s="19">
        <v>1029</v>
      </c>
      <c r="F47" s="19">
        <v>1063</v>
      </c>
      <c r="G47" s="16"/>
      <c r="H47" s="6"/>
    </row>
    <row r="48" spans="2:8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3303.3599999999351</v>
      </c>
      <c r="F49" s="19">
        <f>F36-F37-F38-F39-F40-F41-F42-F43-F44-F45</f>
        <v>161124.99579999974</v>
      </c>
      <c r="G49" s="16"/>
      <c r="H49" s="6"/>
    </row>
    <row r="50" spans="2:8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28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106556.9559116153</v>
      </c>
      <c r="G51" s="16"/>
      <c r="H51" s="6"/>
    </row>
    <row r="52" spans="2:8" ht="28" x14ac:dyDescent="0.3">
      <c r="B52" s="15" t="s">
        <v>25</v>
      </c>
      <c r="C52" s="2" t="s">
        <v>26</v>
      </c>
      <c r="D52" s="1" t="s">
        <v>6</v>
      </c>
      <c r="E52" s="19">
        <v>1076183.8059832449</v>
      </c>
      <c r="F52" s="19">
        <v>770873.48303999996</v>
      </c>
      <c r="G52" s="1"/>
      <c r="H52" s="6"/>
    </row>
    <row r="53" spans="2:8" ht="28" x14ac:dyDescent="0.3">
      <c r="B53" s="15" t="s">
        <v>51</v>
      </c>
      <c r="C53" s="2" t="s">
        <v>114</v>
      </c>
      <c r="D53" s="1" t="s">
        <v>27</v>
      </c>
      <c r="E53" s="19">
        <v>404.50000000000023</v>
      </c>
      <c r="F53" s="19">
        <v>287.9846450000004</v>
      </c>
      <c r="G53" s="1"/>
      <c r="H53" s="6"/>
    </row>
    <row r="54" spans="2:8" ht="42" x14ac:dyDescent="0.3">
      <c r="B54" s="15" t="s">
        <v>56</v>
      </c>
      <c r="C54" s="4" t="s">
        <v>115</v>
      </c>
      <c r="D54" s="1" t="s">
        <v>6</v>
      </c>
      <c r="E54" s="19">
        <f>E52/E53</f>
        <v>2660.5285685617905</v>
      </c>
      <c r="F54" s="19">
        <f>F52/F53</f>
        <v>2676.786753821541</v>
      </c>
      <c r="G54" s="1"/>
      <c r="H54" s="6"/>
    </row>
    <row r="55" spans="2:8" ht="42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H55" s="6"/>
    </row>
    <row r="56" spans="2:8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165318</v>
      </c>
      <c r="G56" s="16"/>
      <c r="H56" s="6"/>
    </row>
    <row r="57" spans="2:8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3519.4870000000001</v>
      </c>
      <c r="G57" s="16"/>
      <c r="H57" s="6"/>
    </row>
    <row r="58" spans="2:8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H58" s="6"/>
    </row>
    <row r="59" spans="2:8" x14ac:dyDescent="0.3">
      <c r="B59" s="15"/>
      <c r="C59" s="2" t="s">
        <v>85</v>
      </c>
      <c r="D59" s="1" t="s">
        <v>34</v>
      </c>
      <c r="E59" s="17" t="s">
        <v>5</v>
      </c>
      <c r="F59" s="19">
        <v>2042.5</v>
      </c>
      <c r="G59" s="16"/>
      <c r="H59" s="6"/>
    </row>
    <row r="60" spans="2:8" x14ac:dyDescent="0.3">
      <c r="B60" s="15"/>
      <c r="C60" s="2" t="s">
        <v>86</v>
      </c>
      <c r="D60" s="1" t="s">
        <v>34</v>
      </c>
      <c r="E60" s="17" t="s">
        <v>5</v>
      </c>
      <c r="F60" s="19">
        <v>521.1</v>
      </c>
      <c r="G60" s="16"/>
      <c r="H60" s="6"/>
    </row>
    <row r="61" spans="2:8" x14ac:dyDescent="0.3">
      <c r="B61" s="15"/>
      <c r="C61" s="2" t="s">
        <v>87</v>
      </c>
      <c r="D61" s="1" t="s">
        <v>34</v>
      </c>
      <c r="E61" s="17" t="s">
        <v>5</v>
      </c>
      <c r="F61" s="19">
        <v>955.88700000000006</v>
      </c>
      <c r="G61" s="16"/>
      <c r="H61" s="6"/>
    </row>
    <row r="62" spans="2:8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H62" s="6"/>
    </row>
    <row r="63" spans="2:8" x14ac:dyDescent="0.3">
      <c r="B63" s="15" t="s">
        <v>67</v>
      </c>
      <c r="C63" s="2" t="s">
        <v>37</v>
      </c>
      <c r="D63" s="1" t="s">
        <v>38</v>
      </c>
      <c r="E63" s="19">
        <f>SUM(E65:E68)</f>
        <v>31450.967799999999</v>
      </c>
      <c r="F63" s="19">
        <f>SUM(F65:F68)</f>
        <v>31613.344699999998</v>
      </c>
      <c r="G63" s="16"/>
      <c r="H63" s="6"/>
    </row>
    <row r="64" spans="2:8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3">
      <c r="B65" s="15"/>
      <c r="C65" s="2" t="s">
        <v>85</v>
      </c>
      <c r="D65" s="1" t="s">
        <v>38</v>
      </c>
      <c r="E65" s="19">
        <v>2767.3280000000004</v>
      </c>
      <c r="F65" s="19">
        <v>2767.3280000000004</v>
      </c>
      <c r="G65" s="16"/>
      <c r="H65" s="6"/>
    </row>
    <row r="66" spans="2:8" x14ac:dyDescent="0.3">
      <c r="B66" s="15"/>
      <c r="C66" s="2" t="s">
        <v>86</v>
      </c>
      <c r="D66" s="1" t="s">
        <v>38</v>
      </c>
      <c r="E66" s="19">
        <v>2016.518</v>
      </c>
      <c r="F66" s="19">
        <v>2016.518</v>
      </c>
      <c r="G66" s="16"/>
      <c r="H66" s="6"/>
    </row>
    <row r="67" spans="2:8" x14ac:dyDescent="0.3">
      <c r="B67" s="15"/>
      <c r="C67" s="2" t="s">
        <v>87</v>
      </c>
      <c r="D67" s="1" t="s">
        <v>38</v>
      </c>
      <c r="E67" s="19">
        <v>11065.1788</v>
      </c>
      <c r="F67" s="19">
        <v>11160.027700000001</v>
      </c>
      <c r="G67" s="16"/>
      <c r="H67" s="6"/>
    </row>
    <row r="68" spans="2:8" x14ac:dyDescent="0.3">
      <c r="B68" s="15"/>
      <c r="C68" s="2" t="s">
        <v>88</v>
      </c>
      <c r="D68" s="1" t="s">
        <v>38</v>
      </c>
      <c r="E68" s="19">
        <v>15601.943000000001</v>
      </c>
      <c r="F68" s="19">
        <v>15669.470999999998</v>
      </c>
      <c r="G68" s="16"/>
      <c r="H68" s="6"/>
    </row>
    <row r="69" spans="2:8" x14ac:dyDescent="0.3">
      <c r="B69" s="15" t="s">
        <v>68</v>
      </c>
      <c r="C69" s="2" t="s">
        <v>41</v>
      </c>
      <c r="D69" s="1" t="s">
        <v>38</v>
      </c>
      <c r="E69" s="19">
        <f>SUM(E71:E74)</f>
        <v>42391</v>
      </c>
      <c r="F69" s="19">
        <f>SUM(F71:F74)</f>
        <v>42688.2</v>
      </c>
      <c r="G69" s="16"/>
      <c r="H69" s="6"/>
    </row>
    <row r="70" spans="2:8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3">
      <c r="B71" s="15"/>
      <c r="C71" s="2" t="s">
        <v>85</v>
      </c>
      <c r="D71" s="1" t="s">
        <v>38</v>
      </c>
      <c r="E71" s="19">
        <v>11927.8</v>
      </c>
      <c r="F71" s="19">
        <v>11867.3</v>
      </c>
      <c r="G71" s="16"/>
      <c r="H71" s="6"/>
    </row>
    <row r="72" spans="2:8" x14ac:dyDescent="0.3">
      <c r="B72" s="15"/>
      <c r="C72" s="2" t="s">
        <v>86</v>
      </c>
      <c r="D72" s="1" t="s">
        <v>38</v>
      </c>
      <c r="E72" s="19">
        <v>9783.1</v>
      </c>
      <c r="F72" s="19">
        <v>9800.3000000000011</v>
      </c>
      <c r="G72" s="16"/>
      <c r="H72" s="6"/>
    </row>
    <row r="73" spans="2:8" x14ac:dyDescent="0.3">
      <c r="B73" s="15"/>
      <c r="C73" s="2" t="s">
        <v>87</v>
      </c>
      <c r="D73" s="1" t="s">
        <v>38</v>
      </c>
      <c r="E73" s="19">
        <v>20680.099999999999</v>
      </c>
      <c r="F73" s="19">
        <v>21020.6</v>
      </c>
      <c r="G73" s="16"/>
      <c r="H73" s="6"/>
    </row>
    <row r="74" spans="2:8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3">
      <c r="B75" s="15" t="s">
        <v>69</v>
      </c>
      <c r="C75" s="2" t="s">
        <v>44</v>
      </c>
      <c r="D75" s="1" t="s">
        <v>45</v>
      </c>
      <c r="E75" s="19">
        <f>SUM(E77:E80)</f>
        <v>21905.056</v>
      </c>
      <c r="F75" s="19">
        <f>SUM(F77:F80)</f>
        <v>22031.179</v>
      </c>
      <c r="G75" s="16"/>
      <c r="H75" s="6"/>
    </row>
    <row r="76" spans="2:8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3">
      <c r="B77" s="15"/>
      <c r="C77" s="2" t="s">
        <v>85</v>
      </c>
      <c r="D77" s="1" t="s">
        <v>45</v>
      </c>
      <c r="E77" s="19">
        <v>1899.3200000000002</v>
      </c>
      <c r="F77" s="19">
        <v>1899.3200000000002</v>
      </c>
      <c r="G77" s="16"/>
      <c r="H77" s="6"/>
    </row>
    <row r="78" spans="2:8" x14ac:dyDescent="0.3">
      <c r="B78" s="15"/>
      <c r="C78" s="2" t="s">
        <v>86</v>
      </c>
      <c r="D78" s="1" t="s">
        <v>45</v>
      </c>
      <c r="E78" s="19">
        <v>1626.11</v>
      </c>
      <c r="F78" s="19">
        <v>1626.11</v>
      </c>
      <c r="G78" s="16"/>
      <c r="H78" s="6"/>
    </row>
    <row r="79" spans="2:8" x14ac:dyDescent="0.3">
      <c r="B79" s="15"/>
      <c r="C79" s="2" t="s">
        <v>87</v>
      </c>
      <c r="D79" s="1" t="s">
        <v>45</v>
      </c>
      <c r="E79" s="19">
        <v>9549.4940000000006</v>
      </c>
      <c r="F79" s="19">
        <v>9632.6329999999998</v>
      </c>
      <c r="G79" s="16"/>
      <c r="H79" s="6"/>
    </row>
    <row r="80" spans="2:8" x14ac:dyDescent="0.3">
      <c r="B80" s="15"/>
      <c r="C80" s="2" t="s">
        <v>88</v>
      </c>
      <c r="D80" s="1" t="s">
        <v>45</v>
      </c>
      <c r="E80" s="19">
        <v>8830.1319999999996</v>
      </c>
      <c r="F80" s="19">
        <v>8873.116</v>
      </c>
      <c r="G80" s="16"/>
      <c r="H80" s="6"/>
    </row>
    <row r="81" spans="2:8" x14ac:dyDescent="0.3">
      <c r="B81" s="15" t="s">
        <v>70</v>
      </c>
      <c r="C81" s="2" t="s">
        <v>48</v>
      </c>
      <c r="D81" s="1" t="s">
        <v>29</v>
      </c>
      <c r="E81" s="20">
        <v>1.5229360746669626E-3</v>
      </c>
      <c r="F81" s="20">
        <v>1.5559766456438851E-3</v>
      </c>
      <c r="G81" s="16"/>
      <c r="H81" s="6"/>
    </row>
    <row r="82" spans="2:8" ht="28" x14ac:dyDescent="0.3">
      <c r="B82" s="15" t="s">
        <v>71</v>
      </c>
      <c r="C82" s="2" t="s">
        <v>49</v>
      </c>
      <c r="D82" s="1" t="s">
        <v>6</v>
      </c>
      <c r="E82" s="19">
        <v>28329.877156047864</v>
      </c>
      <c r="F82" s="19">
        <v>129694.52799000002</v>
      </c>
      <c r="G82" s="16"/>
      <c r="H82" s="6"/>
    </row>
    <row r="83" spans="2:8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2780.0529150000002</v>
      </c>
      <c r="G83" s="16"/>
      <c r="H83" s="6"/>
    </row>
    <row r="84" spans="2:8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3">
      <c r="B85" s="29" t="s">
        <v>74</v>
      </c>
      <c r="C85" s="29"/>
      <c r="D85" s="29"/>
      <c r="E85" s="29"/>
      <c r="F85" s="29"/>
      <c r="G85" s="29"/>
    </row>
    <row r="86" spans="2:8" ht="51.75" customHeight="1" x14ac:dyDescent="0.3">
      <c r="B86" s="27" t="s">
        <v>75</v>
      </c>
      <c r="C86" s="27"/>
      <c r="D86" s="27"/>
      <c r="E86" s="27"/>
      <c r="F86" s="27"/>
      <c r="G86" s="27"/>
    </row>
    <row r="87" spans="2:8" ht="27.75" customHeight="1" x14ac:dyDescent="0.3">
      <c r="B87" s="27" t="s">
        <v>76</v>
      </c>
      <c r="C87" s="27"/>
      <c r="D87" s="27"/>
      <c r="E87" s="27"/>
      <c r="F87" s="27"/>
      <c r="G87" s="27"/>
    </row>
    <row r="88" spans="2:8" ht="26.25" customHeight="1" x14ac:dyDescent="0.3">
      <c r="B88" s="27" t="s">
        <v>116</v>
      </c>
      <c r="C88" s="27"/>
      <c r="D88" s="27"/>
      <c r="E88" s="27"/>
      <c r="F88" s="27"/>
      <c r="G88" s="27"/>
    </row>
    <row r="89" spans="2:8" ht="28.5" customHeight="1" x14ac:dyDescent="0.3">
      <c r="B89" s="27" t="s">
        <v>77</v>
      </c>
      <c r="C89" s="27"/>
      <c r="D89" s="27"/>
      <c r="E89" s="27"/>
      <c r="F89" s="27"/>
      <c r="G89" s="27"/>
    </row>
    <row r="90" spans="2:8" ht="24.75" customHeight="1" x14ac:dyDescent="0.3">
      <c r="B90" s="27" t="s">
        <v>78</v>
      </c>
      <c r="C90" s="27"/>
      <c r="D90" s="27"/>
      <c r="E90" s="27"/>
      <c r="F90" s="27"/>
      <c r="G90" s="27"/>
    </row>
    <row r="91" spans="2:8" ht="52.5" customHeight="1" x14ac:dyDescent="0.3">
      <c r="B91" s="27" t="s">
        <v>145</v>
      </c>
      <c r="C91" s="27"/>
      <c r="D91" s="27"/>
      <c r="E91" s="27"/>
      <c r="F91" s="27"/>
      <c r="G91" s="27"/>
    </row>
  </sheetData>
  <mergeCells count="20"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  <mergeCell ref="B91:G91"/>
    <mergeCell ref="B90:G90"/>
    <mergeCell ref="B89:G89"/>
    <mergeCell ref="G9:G1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 xr:uid="{00000000-0004-0000-0200-000000000000}"/>
    <hyperlink ref="B90" r:id="rId2" display="consultantplus://offline/ref=D60F705E74AA8D53B944B6C255806787C7B0E11D35A88017F1AB05FFAEDA8788003FDCECs81CI" xr:uid="{00000000-0004-0000-0200-000001000000}"/>
    <hyperlink ref="B91" r:id="rId3" display="consultantplus://offline/ref=D60F705E74AA8D53B944B6C255806787C7B0E11D35A88017F1AB05FFAEDA8788003FDCECs81CI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15"/>
  <sheetViews>
    <sheetView tabSelected="1" workbookViewId="0">
      <selection activeCell="D13" sqref="D13"/>
    </sheetView>
  </sheetViews>
  <sheetFormatPr defaultRowHeight="14.5" x14ac:dyDescent="0.35"/>
  <cols>
    <col min="3" max="3" width="76.453125" customWidth="1"/>
    <col min="4" max="4" width="25.1796875" customWidth="1"/>
  </cols>
  <sheetData>
    <row r="2" spans="3:4" ht="45" customHeight="1" x14ac:dyDescent="0.35">
      <c r="C2" s="40" t="s">
        <v>159</v>
      </c>
      <c r="D2" s="40"/>
    </row>
    <row r="6" spans="3:4" ht="19.5" x14ac:dyDescent="0.45">
      <c r="C6" s="38" t="s">
        <v>149</v>
      </c>
      <c r="D6" s="38"/>
    </row>
    <row r="7" spans="3:4" ht="28.5" customHeight="1" x14ac:dyDescent="0.35">
      <c r="C7" s="39" t="s">
        <v>154</v>
      </c>
      <c r="D7" s="39"/>
    </row>
    <row r="8" spans="3:4" ht="30.75" customHeight="1" x14ac:dyDescent="0.35">
      <c r="C8" s="39" t="s">
        <v>160</v>
      </c>
      <c r="D8" s="39"/>
    </row>
    <row r="9" spans="3:4" ht="37.5" customHeight="1" x14ac:dyDescent="0.35">
      <c r="C9" s="26" t="s">
        <v>150</v>
      </c>
      <c r="D9" s="26" t="s">
        <v>151</v>
      </c>
    </row>
    <row r="10" spans="3:4" x14ac:dyDescent="0.35">
      <c r="C10" s="25" t="s">
        <v>152</v>
      </c>
      <c r="D10" s="25">
        <v>5888</v>
      </c>
    </row>
    <row r="11" spans="3:4" x14ac:dyDescent="0.35">
      <c r="C11" s="25" t="s">
        <v>153</v>
      </c>
      <c r="D11" s="25">
        <v>276</v>
      </c>
    </row>
    <row r="12" spans="3:4" x14ac:dyDescent="0.35">
      <c r="C12" s="25" t="s">
        <v>155</v>
      </c>
      <c r="D12" s="25">
        <v>1235</v>
      </c>
    </row>
    <row r="13" spans="3:4" x14ac:dyDescent="0.35">
      <c r="C13" s="25" t="s">
        <v>156</v>
      </c>
      <c r="D13" s="25">
        <v>3327</v>
      </c>
    </row>
    <row r="14" spans="3:4" x14ac:dyDescent="0.35">
      <c r="C14" s="25" t="s">
        <v>157</v>
      </c>
      <c r="D14" s="25">
        <f>579+278</f>
        <v>857</v>
      </c>
    </row>
    <row r="15" spans="3:4" x14ac:dyDescent="0.35">
      <c r="C15" s="25" t="s">
        <v>158</v>
      </c>
      <c r="D15" s="25">
        <v>193</v>
      </c>
    </row>
  </sheetData>
  <mergeCells count="4">
    <mergeCell ref="C6:D6"/>
    <mergeCell ref="C7:D7"/>
    <mergeCell ref="C8:D8"/>
    <mergeCell ref="C2: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0"/>
  </sheetPr>
  <dimension ref="B1:I91"/>
  <sheetViews>
    <sheetView topLeftCell="A10"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26953125" style="8" customWidth="1"/>
    <col min="4" max="4" width="12" style="8" customWidth="1"/>
    <col min="5" max="5" width="17.54296875" style="8" customWidth="1"/>
    <col min="6" max="6" width="15.26953125" style="8" customWidth="1"/>
    <col min="7" max="7" width="21" style="8" customWidth="1"/>
    <col min="8" max="16384" width="9.1796875" style="8"/>
  </cols>
  <sheetData>
    <row r="1" spans="2:8" ht="66" customHeight="1" x14ac:dyDescent="0.35">
      <c r="F1" s="30" t="e">
        <f>#REF!</f>
        <v>#REF!</v>
      </c>
      <c r="G1" s="31"/>
    </row>
    <row r="2" spans="2:8" ht="40.5" customHeight="1" x14ac:dyDescent="0.3">
      <c r="B2" s="36" t="s">
        <v>117</v>
      </c>
      <c r="C2" s="36"/>
      <c r="D2" s="36"/>
      <c r="E2" s="36"/>
      <c r="F2" s="36"/>
      <c r="G2" s="36"/>
    </row>
    <row r="3" spans="2:8" x14ac:dyDescent="0.3">
      <c r="B3" s="9"/>
      <c r="C3" s="10"/>
      <c r="D3" s="10"/>
      <c r="E3" s="10"/>
      <c r="F3" s="10"/>
      <c r="G3" s="10"/>
    </row>
    <row r="4" spans="2:8" ht="15" customHeight="1" x14ac:dyDescent="0.3">
      <c r="B4" s="37" t="s">
        <v>139</v>
      </c>
      <c r="C4" s="37"/>
      <c r="D4" s="37"/>
      <c r="E4" s="37"/>
      <c r="F4" s="37"/>
      <c r="G4" s="37"/>
    </row>
    <row r="5" spans="2:8" x14ac:dyDescent="0.3">
      <c r="B5" s="37" t="s">
        <v>84</v>
      </c>
      <c r="C5" s="37"/>
      <c r="D5" s="28"/>
      <c r="E5" s="28"/>
      <c r="F5" s="10"/>
      <c r="G5" s="10"/>
    </row>
    <row r="6" spans="2:8" x14ac:dyDescent="0.3">
      <c r="B6" s="37" t="s">
        <v>92</v>
      </c>
      <c r="C6" s="37"/>
      <c r="D6" s="28"/>
      <c r="E6" s="28"/>
      <c r="F6" s="10"/>
      <c r="G6" s="10"/>
    </row>
    <row r="7" spans="2:8" x14ac:dyDescent="0.3">
      <c r="B7" s="37" t="s">
        <v>95</v>
      </c>
      <c r="C7" s="37"/>
      <c r="D7" s="11"/>
      <c r="E7" s="11"/>
      <c r="F7" s="11"/>
      <c r="G7" s="13"/>
    </row>
    <row r="9" spans="2:8" ht="15.75" customHeight="1" x14ac:dyDescent="0.3">
      <c r="B9" s="32" t="s">
        <v>0</v>
      </c>
      <c r="C9" s="33" t="s">
        <v>1</v>
      </c>
      <c r="D9" s="33" t="s">
        <v>2</v>
      </c>
      <c r="E9" s="33" t="s">
        <v>136</v>
      </c>
      <c r="F9" s="33"/>
      <c r="G9" s="34" t="s">
        <v>81</v>
      </c>
    </row>
    <row r="10" spans="2:8" x14ac:dyDescent="0.3">
      <c r="B10" s="32"/>
      <c r="C10" s="33"/>
      <c r="D10" s="33"/>
      <c r="E10" s="14" t="s">
        <v>79</v>
      </c>
      <c r="F10" s="14" t="s">
        <v>80</v>
      </c>
      <c r="G10" s="35"/>
    </row>
    <row r="11" spans="2:8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36.75" customHeight="1" x14ac:dyDescent="0.3">
      <c r="B12" s="15" t="s">
        <v>53</v>
      </c>
      <c r="C12" s="2" t="s">
        <v>96</v>
      </c>
      <c r="D12" s="1" t="s">
        <v>6</v>
      </c>
      <c r="E12" s="19">
        <v>5099383.9520451035</v>
      </c>
      <c r="F12" s="19">
        <v>4332910.7520400006</v>
      </c>
      <c r="G12" s="16"/>
      <c r="H12" s="6"/>
    </row>
    <row r="13" spans="2:8" ht="34.5" customHeight="1" x14ac:dyDescent="0.3">
      <c r="B13" s="15" t="s">
        <v>51</v>
      </c>
      <c r="C13" s="3" t="s">
        <v>97</v>
      </c>
      <c r="D13" s="1" t="s">
        <v>6</v>
      </c>
      <c r="E13" s="19">
        <v>1765598.7520451038</v>
      </c>
      <c r="F13" s="19">
        <v>1941652.7445465624</v>
      </c>
      <c r="G13" s="16"/>
      <c r="H13" s="6"/>
    </row>
    <row r="14" spans="2:8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301992.72347550042</v>
      </c>
      <c r="G14" s="16"/>
      <c r="H14" s="6"/>
    </row>
    <row r="15" spans="2:8" ht="18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173682.83579615681</v>
      </c>
      <c r="G15" s="16"/>
      <c r="H15" s="6"/>
    </row>
    <row r="16" spans="2:8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93232.603300000002</v>
      </c>
      <c r="G16" s="16"/>
      <c r="H16" s="6"/>
    </row>
    <row r="17" spans="2:8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35077.284379343626</v>
      </c>
      <c r="G17" s="16"/>
      <c r="H17" s="6"/>
    </row>
    <row r="18" spans="2:8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15709.452058774414</v>
      </c>
      <c r="G18" s="16"/>
      <c r="H18" s="6"/>
    </row>
    <row r="19" spans="2:8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1376779.3006096652</v>
      </c>
      <c r="G19" s="16"/>
      <c r="H19" s="6"/>
    </row>
    <row r="20" spans="2:8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48503.299429999992</v>
      </c>
      <c r="G20" s="16"/>
      <c r="H20" s="6"/>
    </row>
    <row r="21" spans="2:8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262790.98321326781</v>
      </c>
      <c r="G21" s="16"/>
      <c r="H21" s="6"/>
    </row>
    <row r="22" spans="2:8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15827.721769911204</v>
      </c>
      <c r="G22" s="16"/>
      <c r="H22" s="6"/>
    </row>
    <row r="23" spans="2:8" x14ac:dyDescent="0.3">
      <c r="B23" s="15" t="s">
        <v>18</v>
      </c>
      <c r="C23" s="2" t="s">
        <v>102</v>
      </c>
      <c r="D23" s="1"/>
      <c r="E23" s="19" t="s">
        <v>148</v>
      </c>
      <c r="F23" s="19">
        <v>316.51673788992929</v>
      </c>
      <c r="G23" s="16"/>
      <c r="H23" s="6"/>
    </row>
    <row r="24" spans="2:8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246646.74470546667</v>
      </c>
      <c r="G24" s="16"/>
      <c r="H24" s="6"/>
    </row>
    <row r="25" spans="2:8" x14ac:dyDescent="0.3">
      <c r="B25" s="15"/>
      <c r="C25" s="2" t="s">
        <v>119</v>
      </c>
      <c r="D25" s="1" t="s">
        <v>6</v>
      </c>
      <c r="E25" s="19" t="s">
        <v>148</v>
      </c>
      <c r="F25" s="19">
        <v>9133.6240009624598</v>
      </c>
      <c r="G25" s="16"/>
      <c r="H25" s="6"/>
    </row>
    <row r="26" spans="2:8" x14ac:dyDescent="0.3">
      <c r="B26" s="15"/>
      <c r="C26" s="2" t="s">
        <v>120</v>
      </c>
      <c r="D26" s="1" t="s">
        <v>6</v>
      </c>
      <c r="E26" s="19" t="s">
        <v>148</v>
      </c>
      <c r="F26" s="19">
        <v>7591.6347292628579</v>
      </c>
      <c r="G26" s="16"/>
      <c r="H26" s="6"/>
    </row>
    <row r="27" spans="2:8" x14ac:dyDescent="0.3">
      <c r="B27" s="15"/>
      <c r="C27" s="2" t="s">
        <v>121</v>
      </c>
      <c r="D27" s="1" t="s">
        <v>6</v>
      </c>
      <c r="E27" s="19" t="s">
        <v>148</v>
      </c>
      <c r="F27" s="19">
        <v>20107.541817910656</v>
      </c>
      <c r="G27" s="16"/>
      <c r="H27" s="6"/>
    </row>
    <row r="28" spans="2:8" x14ac:dyDescent="0.3">
      <c r="B28" s="15"/>
      <c r="C28" s="2" t="s">
        <v>128</v>
      </c>
      <c r="D28" s="1" t="s">
        <v>6</v>
      </c>
      <c r="E28" s="19" t="s">
        <v>148</v>
      </c>
      <c r="F28" s="19">
        <v>20541.377877229701</v>
      </c>
      <c r="G28" s="16"/>
      <c r="H28" s="6"/>
    </row>
    <row r="29" spans="2:8" x14ac:dyDescent="0.3">
      <c r="B29" s="15"/>
      <c r="C29" s="2" t="s">
        <v>129</v>
      </c>
      <c r="D29" s="1" t="s">
        <v>6</v>
      </c>
      <c r="E29" s="19" t="s">
        <v>148</v>
      </c>
      <c r="F29" s="19">
        <v>26359.529318485562</v>
      </c>
      <c r="G29" s="16"/>
      <c r="H29" s="6"/>
    </row>
    <row r="30" spans="2:8" x14ac:dyDescent="0.3">
      <c r="B30" s="15"/>
      <c r="C30" s="2" t="s">
        <v>130</v>
      </c>
      <c r="D30" s="1" t="s">
        <v>6</v>
      </c>
      <c r="E30" s="19" t="s">
        <v>148</v>
      </c>
      <c r="F30" s="19">
        <v>4114.6990123944533</v>
      </c>
      <c r="G30" s="16"/>
      <c r="H30" s="6"/>
    </row>
    <row r="31" spans="2:8" x14ac:dyDescent="0.3">
      <c r="B31" s="15"/>
      <c r="C31" s="2" t="s">
        <v>132</v>
      </c>
      <c r="D31" s="1" t="s">
        <v>6</v>
      </c>
      <c r="E31" s="19" t="s">
        <v>148</v>
      </c>
      <c r="F31" s="19">
        <v>111.3750717197816</v>
      </c>
      <c r="G31" s="16"/>
      <c r="H31" s="6"/>
    </row>
    <row r="32" spans="2:8" x14ac:dyDescent="0.3">
      <c r="B32" s="15"/>
      <c r="C32" s="2" t="s">
        <v>131</v>
      </c>
      <c r="D32" s="1" t="s">
        <v>6</v>
      </c>
      <c r="E32" s="19" t="s">
        <v>148</v>
      </c>
      <c r="F32" s="19">
        <v>55759.929016524475</v>
      </c>
      <c r="G32" s="16"/>
      <c r="H32" s="6"/>
    </row>
    <row r="33" spans="2:9" x14ac:dyDescent="0.3">
      <c r="B33" s="15"/>
      <c r="C33" s="2" t="s">
        <v>133</v>
      </c>
      <c r="D33" s="1" t="s">
        <v>6</v>
      </c>
      <c r="E33" s="19" t="s">
        <v>148</v>
      </c>
      <c r="F33" s="19">
        <v>1141.4426123748908</v>
      </c>
      <c r="G33" s="16"/>
      <c r="H33" s="6"/>
    </row>
    <row r="34" spans="2:9" ht="28" x14ac:dyDescent="0.3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9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89.737248128936173</v>
      </c>
      <c r="G35" s="16"/>
      <c r="H35" s="6"/>
    </row>
    <row r="36" spans="2:9" x14ac:dyDescent="0.3">
      <c r="B36" s="15" t="s">
        <v>56</v>
      </c>
      <c r="C36" s="2" t="s">
        <v>142</v>
      </c>
      <c r="D36" s="1" t="s">
        <v>6</v>
      </c>
      <c r="E36" s="19">
        <v>2958250.4800000004</v>
      </c>
      <c r="F36" s="19">
        <v>2763849.4230702017</v>
      </c>
      <c r="G36" s="16"/>
      <c r="H36" s="6"/>
    </row>
    <row r="37" spans="2:9" x14ac:dyDescent="0.3">
      <c r="B37" s="15" t="s">
        <v>57</v>
      </c>
      <c r="C37" s="2" t="s">
        <v>122</v>
      </c>
      <c r="D37" s="1" t="s">
        <v>6</v>
      </c>
      <c r="E37" s="19">
        <v>1619748.81</v>
      </c>
      <c r="F37" s="19">
        <v>1583082.52458104</v>
      </c>
      <c r="G37" s="16"/>
      <c r="H37" s="6"/>
    </row>
    <row r="38" spans="2:9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9" ht="17.25" customHeight="1" x14ac:dyDescent="0.3">
      <c r="B39" s="15" t="s">
        <v>59</v>
      </c>
      <c r="C39" s="2" t="s">
        <v>146</v>
      </c>
      <c r="D39" s="1" t="s">
        <v>6</v>
      </c>
      <c r="E39" s="19">
        <v>16708.71</v>
      </c>
      <c r="F39" s="19">
        <v>45422.195180694056</v>
      </c>
      <c r="G39" s="2"/>
      <c r="H39" s="6"/>
    </row>
    <row r="40" spans="2:9" ht="18" customHeight="1" x14ac:dyDescent="0.3">
      <c r="B40" s="15" t="s">
        <v>60</v>
      </c>
      <c r="C40" s="2" t="s">
        <v>123</v>
      </c>
      <c r="D40" s="1" t="s">
        <v>6</v>
      </c>
      <c r="E40" s="19">
        <v>386652.72000000003</v>
      </c>
      <c r="F40" s="19">
        <v>412478.13495253061</v>
      </c>
      <c r="G40" s="16"/>
      <c r="H40" s="6"/>
    </row>
    <row r="41" spans="2:9" ht="28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28903.404652355064</v>
      </c>
      <c r="G41" s="16"/>
      <c r="H41" s="6"/>
    </row>
    <row r="42" spans="2:9" x14ac:dyDescent="0.3">
      <c r="B42" s="15" t="s">
        <v>62</v>
      </c>
      <c r="C42" s="2" t="s">
        <v>89</v>
      </c>
      <c r="D42" s="1" t="s">
        <v>6</v>
      </c>
      <c r="E42" s="19">
        <v>433174.88</v>
      </c>
      <c r="F42" s="19">
        <v>545498.85947513068</v>
      </c>
      <c r="G42" s="16"/>
      <c r="H42" s="6"/>
    </row>
    <row r="43" spans="2:9" x14ac:dyDescent="0.3">
      <c r="B43" s="15" t="s">
        <v>63</v>
      </c>
      <c r="C43" s="2" t="s">
        <v>125</v>
      </c>
      <c r="D43" s="1" t="s">
        <v>6</v>
      </c>
      <c r="E43" s="19">
        <v>78069.31</v>
      </c>
      <c r="F43" s="19">
        <v>0</v>
      </c>
      <c r="G43" s="16"/>
      <c r="H43" s="6"/>
    </row>
    <row r="44" spans="2:9" x14ac:dyDescent="0.3">
      <c r="B44" s="15" t="s">
        <v>64</v>
      </c>
      <c r="C44" s="2" t="s">
        <v>126</v>
      </c>
      <c r="D44" s="1" t="s">
        <v>6</v>
      </c>
      <c r="E44" s="19">
        <v>166135</v>
      </c>
      <c r="F44" s="19">
        <v>14198.61</v>
      </c>
      <c r="G44" s="16"/>
      <c r="H44" s="6"/>
      <c r="I44" s="6"/>
    </row>
    <row r="45" spans="2:9" x14ac:dyDescent="0.3">
      <c r="B45" s="15" t="s">
        <v>107</v>
      </c>
      <c r="C45" s="2" t="s">
        <v>127</v>
      </c>
      <c r="D45" s="1" t="s">
        <v>6</v>
      </c>
      <c r="E45" s="19">
        <v>74163.239999999991</v>
      </c>
      <c r="F45" s="19">
        <v>94372.009303294311</v>
      </c>
      <c r="G45" s="16"/>
      <c r="H45" s="6"/>
    </row>
    <row r="46" spans="2:9" ht="42" x14ac:dyDescent="0.3">
      <c r="B46" s="15" t="s">
        <v>108</v>
      </c>
      <c r="C46" s="2" t="s">
        <v>20</v>
      </c>
      <c r="D46" s="1" t="s">
        <v>6</v>
      </c>
      <c r="E46" s="19">
        <v>183597.81</v>
      </c>
      <c r="F46" s="19">
        <v>344633.37514874333</v>
      </c>
      <c r="G46" s="16"/>
      <c r="H46" s="6"/>
    </row>
    <row r="47" spans="2:9" x14ac:dyDescent="0.3">
      <c r="B47" s="15" t="s">
        <v>110</v>
      </c>
      <c r="C47" s="2" t="s">
        <v>21</v>
      </c>
      <c r="D47" s="1" t="s">
        <v>22</v>
      </c>
      <c r="E47" s="19">
        <v>2072</v>
      </c>
      <c r="F47" s="19">
        <v>1353</v>
      </c>
      <c r="G47" s="16"/>
      <c r="H47" s="6"/>
    </row>
    <row r="48" spans="2:9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4.6566128730773926E-10</v>
      </c>
      <c r="F49" s="19">
        <f>F36-F37-F38-F39-F40-F41-F42-F43-F44-F45</f>
        <v>39893.684925156806</v>
      </c>
      <c r="G49" s="16"/>
      <c r="H49" s="6"/>
    </row>
    <row r="50" spans="2:8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28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157445.35478877442</v>
      </c>
      <c r="G51" s="16"/>
      <c r="H51" s="6"/>
    </row>
    <row r="52" spans="2:8" ht="28" x14ac:dyDescent="0.3">
      <c r="B52" s="15" t="s">
        <v>25</v>
      </c>
      <c r="C52" s="2" t="s">
        <v>26</v>
      </c>
      <c r="D52" s="1" t="s">
        <v>6</v>
      </c>
      <c r="E52" s="19">
        <v>1139406.8850708886</v>
      </c>
      <c r="F52" s="19">
        <v>1052687.3637100002</v>
      </c>
      <c r="G52" s="1"/>
      <c r="H52" s="6"/>
    </row>
    <row r="53" spans="2:8" ht="28" x14ac:dyDescent="0.3">
      <c r="B53" s="15" t="s">
        <v>51</v>
      </c>
      <c r="C53" s="2" t="s">
        <v>114</v>
      </c>
      <c r="D53" s="1" t="s">
        <v>27</v>
      </c>
      <c r="E53" s="19">
        <v>351.02869999999996</v>
      </c>
      <c r="F53" s="19">
        <v>326.24389999999983</v>
      </c>
      <c r="G53" s="1"/>
      <c r="H53" s="6"/>
    </row>
    <row r="54" spans="2:8" ht="42" x14ac:dyDescent="0.3">
      <c r="B54" s="15" t="s">
        <v>56</v>
      </c>
      <c r="C54" s="4" t="s">
        <v>115</v>
      </c>
      <c r="D54" s="1" t="s">
        <v>6</v>
      </c>
      <c r="E54" s="19">
        <f>E52/E53</f>
        <v>3245.9080555831724</v>
      </c>
      <c r="F54" s="19">
        <f>F52/F53</f>
        <v>3226.6882651599026</v>
      </c>
      <c r="G54" s="1"/>
      <c r="H54" s="6"/>
    </row>
    <row r="55" spans="2:8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</row>
    <row r="56" spans="2:8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299265</v>
      </c>
      <c r="G56" s="16"/>
      <c r="H56" s="6"/>
    </row>
    <row r="57" spans="2:8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4217.1570000000002</v>
      </c>
      <c r="G57" s="16"/>
      <c r="H57" s="6"/>
    </row>
    <row r="58" spans="2:8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</row>
    <row r="59" spans="2:8" x14ac:dyDescent="0.3">
      <c r="B59" s="15"/>
      <c r="C59" s="2" t="s">
        <v>85</v>
      </c>
      <c r="D59" s="1" t="s">
        <v>34</v>
      </c>
      <c r="E59" s="18" t="s">
        <v>5</v>
      </c>
      <c r="F59" s="19">
        <v>2458.5</v>
      </c>
      <c r="G59" s="16"/>
      <c r="H59" s="6"/>
    </row>
    <row r="60" spans="2:8" x14ac:dyDescent="0.3">
      <c r="B60" s="15"/>
      <c r="C60" s="2" t="s">
        <v>86</v>
      </c>
      <c r="D60" s="1" t="s">
        <v>34</v>
      </c>
      <c r="E60" s="18" t="s">
        <v>5</v>
      </c>
      <c r="F60" s="19">
        <v>705</v>
      </c>
      <c r="G60" s="16"/>
      <c r="H60" s="6"/>
    </row>
    <row r="61" spans="2:8" x14ac:dyDescent="0.3">
      <c r="B61" s="15"/>
      <c r="C61" s="2" t="s">
        <v>87</v>
      </c>
      <c r="D61" s="1" t="s">
        <v>34</v>
      </c>
      <c r="E61" s="18" t="s">
        <v>5</v>
      </c>
      <c r="F61" s="19">
        <v>1053.6569999999999</v>
      </c>
      <c r="G61" s="16"/>
      <c r="H61" s="6"/>
    </row>
    <row r="62" spans="2:8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</row>
    <row r="63" spans="2:8" x14ac:dyDescent="0.3">
      <c r="B63" s="15" t="s">
        <v>67</v>
      </c>
      <c r="C63" s="2" t="s">
        <v>37</v>
      </c>
      <c r="D63" s="1" t="s">
        <v>38</v>
      </c>
      <c r="E63" s="19">
        <f>SUM(E65:E68)</f>
        <v>54973.052610000006</v>
      </c>
      <c r="F63" s="19">
        <f>SUM(F65:F68)</f>
        <v>52883.662300000004</v>
      </c>
      <c r="G63" s="16"/>
      <c r="H63" s="6"/>
    </row>
    <row r="64" spans="2:8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3">
      <c r="B65" s="15"/>
      <c r="C65" s="2" t="s">
        <v>85</v>
      </c>
      <c r="D65" s="1" t="s">
        <v>38</v>
      </c>
      <c r="E65" s="19">
        <v>3510.7620999999999</v>
      </c>
      <c r="F65" s="19">
        <v>3528.3189000000002</v>
      </c>
      <c r="G65" s="16"/>
      <c r="H65" s="6"/>
    </row>
    <row r="66" spans="2:8" x14ac:dyDescent="0.3">
      <c r="B66" s="15"/>
      <c r="C66" s="2" t="s">
        <v>86</v>
      </c>
      <c r="D66" s="1" t="s">
        <v>38</v>
      </c>
      <c r="E66" s="19">
        <v>2856.1442999999995</v>
      </c>
      <c r="F66" s="19">
        <v>2855.9643000000001</v>
      </c>
      <c r="G66" s="16"/>
      <c r="H66" s="6"/>
    </row>
    <row r="67" spans="2:8" x14ac:dyDescent="0.3">
      <c r="B67" s="15"/>
      <c r="C67" s="2" t="s">
        <v>87</v>
      </c>
      <c r="D67" s="1" t="s">
        <v>38</v>
      </c>
      <c r="E67" s="19">
        <v>18338.736410000001</v>
      </c>
      <c r="F67" s="19">
        <v>17974.2605</v>
      </c>
      <c r="G67" s="16"/>
      <c r="H67" s="6"/>
    </row>
    <row r="68" spans="2:8" x14ac:dyDescent="0.3">
      <c r="B68" s="15"/>
      <c r="C68" s="2" t="s">
        <v>88</v>
      </c>
      <c r="D68" s="1" t="s">
        <v>38</v>
      </c>
      <c r="E68" s="19">
        <v>30267.409800000005</v>
      </c>
      <c r="F68" s="19">
        <v>28525.118600000002</v>
      </c>
      <c r="G68" s="16"/>
      <c r="H68" s="6"/>
    </row>
    <row r="69" spans="2:8" x14ac:dyDescent="0.3">
      <c r="B69" s="15" t="s">
        <v>68</v>
      </c>
      <c r="C69" s="2" t="s">
        <v>41</v>
      </c>
      <c r="D69" s="1" t="s">
        <v>38</v>
      </c>
      <c r="E69" s="19">
        <f>SUM(E71:E74)</f>
        <v>57359.256000000001</v>
      </c>
      <c r="F69" s="19">
        <f>SUM(F71:F74)</f>
        <v>60206.256000000001</v>
      </c>
      <c r="G69" s="16"/>
      <c r="H69" s="6"/>
    </row>
    <row r="70" spans="2:8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3">
      <c r="B71" s="15"/>
      <c r="C71" s="2" t="s">
        <v>85</v>
      </c>
      <c r="D71" s="1" t="s">
        <v>38</v>
      </c>
      <c r="E71" s="19">
        <v>15276.4</v>
      </c>
      <c r="F71" s="19">
        <v>15341.4</v>
      </c>
      <c r="G71" s="16"/>
      <c r="H71" s="6"/>
    </row>
    <row r="72" spans="2:8" x14ac:dyDescent="0.3">
      <c r="B72" s="15"/>
      <c r="C72" s="2" t="s">
        <v>86</v>
      </c>
      <c r="D72" s="1" t="s">
        <v>38</v>
      </c>
      <c r="E72" s="19">
        <v>11851</v>
      </c>
      <c r="F72" s="19">
        <v>11872.2</v>
      </c>
      <c r="G72" s="16"/>
      <c r="H72" s="6"/>
    </row>
    <row r="73" spans="2:8" x14ac:dyDescent="0.3">
      <c r="B73" s="15"/>
      <c r="C73" s="2" t="s">
        <v>87</v>
      </c>
      <c r="D73" s="1" t="s">
        <v>38</v>
      </c>
      <c r="E73" s="19">
        <v>30231.856</v>
      </c>
      <c r="F73" s="19">
        <v>32992.656000000003</v>
      </c>
      <c r="G73" s="16"/>
      <c r="H73" s="6"/>
    </row>
    <row r="74" spans="2:8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3">
      <c r="B75" s="15" t="s">
        <v>69</v>
      </c>
      <c r="C75" s="2" t="s">
        <v>44</v>
      </c>
      <c r="D75" s="1" t="s">
        <v>45</v>
      </c>
      <c r="E75" s="19">
        <f>SUM(E77:E80)</f>
        <v>34138.594899999996</v>
      </c>
      <c r="F75" s="19">
        <f>SUM(F77:F80)</f>
        <v>33103.066999999995</v>
      </c>
      <c r="G75" s="16"/>
      <c r="H75" s="6"/>
    </row>
    <row r="76" spans="2:8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3">
      <c r="B77" s="15"/>
      <c r="C77" s="2" t="s">
        <v>85</v>
      </c>
      <c r="D77" s="1" t="s">
        <v>45</v>
      </c>
      <c r="E77" s="19">
        <v>2486.7370000000001</v>
      </c>
      <c r="F77" s="19">
        <v>2482.4639999999999</v>
      </c>
      <c r="G77" s="16"/>
      <c r="H77" s="6"/>
    </row>
    <row r="78" spans="2:8" x14ac:dyDescent="0.3">
      <c r="B78" s="15"/>
      <c r="C78" s="2" t="s">
        <v>86</v>
      </c>
      <c r="D78" s="1" t="s">
        <v>45</v>
      </c>
      <c r="E78" s="19">
        <v>2343.2109999999993</v>
      </c>
      <c r="F78" s="19">
        <v>2343.1289999999999</v>
      </c>
      <c r="G78" s="16"/>
      <c r="H78" s="6"/>
    </row>
    <row r="79" spans="2:8" x14ac:dyDescent="0.3">
      <c r="B79" s="15"/>
      <c r="C79" s="2" t="s">
        <v>87</v>
      </c>
      <c r="D79" s="1" t="s">
        <v>45</v>
      </c>
      <c r="E79" s="19">
        <v>14147.3361</v>
      </c>
      <c r="F79" s="19">
        <v>13885.545</v>
      </c>
      <c r="G79" s="16"/>
      <c r="H79" s="6"/>
    </row>
    <row r="80" spans="2:8" x14ac:dyDescent="0.3">
      <c r="B80" s="15"/>
      <c r="C80" s="2" t="s">
        <v>88</v>
      </c>
      <c r="D80" s="1" t="s">
        <v>45</v>
      </c>
      <c r="E80" s="19">
        <v>15161.310799999999</v>
      </c>
      <c r="F80" s="19">
        <v>14391.929</v>
      </c>
      <c r="G80" s="16"/>
      <c r="H80" s="6"/>
    </row>
    <row r="81" spans="2:8" x14ac:dyDescent="0.3">
      <c r="B81" s="15" t="s">
        <v>70</v>
      </c>
      <c r="C81" s="2" t="s">
        <v>48</v>
      </c>
      <c r="D81" s="1" t="s">
        <v>29</v>
      </c>
      <c r="E81" s="20">
        <v>1.0066612319770667E-2</v>
      </c>
      <c r="F81" s="20">
        <v>1.0576059311966474E-2</v>
      </c>
      <c r="G81" s="16"/>
      <c r="H81" s="6"/>
    </row>
    <row r="82" spans="2:8" ht="28" x14ac:dyDescent="0.3">
      <c r="B82" s="15" t="s">
        <v>71</v>
      </c>
      <c r="C82" s="2" t="s">
        <v>49</v>
      </c>
      <c r="D82" s="1" t="s">
        <v>6</v>
      </c>
      <c r="E82" s="19">
        <v>162575.87479072632</v>
      </c>
      <c r="F82" s="19">
        <v>338943.40628166695</v>
      </c>
      <c r="G82" s="16"/>
      <c r="H82" s="6"/>
    </row>
    <row r="83" spans="2:8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7527.1317983333338</v>
      </c>
      <c r="G83" s="16"/>
      <c r="H83" s="6"/>
    </row>
    <row r="84" spans="2:8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3">
      <c r="B85" s="29" t="s">
        <v>74</v>
      </c>
      <c r="C85" s="29"/>
      <c r="D85" s="29"/>
      <c r="E85" s="29"/>
      <c r="F85" s="29"/>
      <c r="G85" s="29"/>
    </row>
    <row r="86" spans="2:8" ht="51" customHeight="1" x14ac:dyDescent="0.3">
      <c r="B86" s="27" t="s">
        <v>75</v>
      </c>
      <c r="C86" s="27"/>
      <c r="D86" s="27"/>
      <c r="E86" s="27"/>
      <c r="F86" s="27"/>
      <c r="G86" s="27"/>
    </row>
    <row r="87" spans="2:8" ht="27.75" customHeight="1" x14ac:dyDescent="0.3">
      <c r="B87" s="27" t="s">
        <v>76</v>
      </c>
      <c r="C87" s="27"/>
      <c r="D87" s="27"/>
      <c r="E87" s="27"/>
      <c r="F87" s="27"/>
      <c r="G87" s="27"/>
    </row>
    <row r="88" spans="2:8" ht="39.75" customHeight="1" x14ac:dyDescent="0.3">
      <c r="B88" s="27" t="s">
        <v>116</v>
      </c>
      <c r="C88" s="27"/>
      <c r="D88" s="27"/>
      <c r="E88" s="27"/>
      <c r="F88" s="27"/>
      <c r="G88" s="27"/>
    </row>
    <row r="89" spans="2:8" ht="29.25" customHeight="1" x14ac:dyDescent="0.3">
      <c r="B89" s="27" t="s">
        <v>77</v>
      </c>
      <c r="C89" s="27"/>
      <c r="D89" s="27"/>
      <c r="E89" s="27"/>
      <c r="F89" s="27"/>
      <c r="G89" s="27"/>
    </row>
    <row r="90" spans="2:8" ht="24.75" customHeight="1" x14ac:dyDescent="0.3">
      <c r="B90" s="27" t="s">
        <v>78</v>
      </c>
      <c r="C90" s="27"/>
      <c r="D90" s="27"/>
      <c r="E90" s="27"/>
      <c r="F90" s="27"/>
      <c r="G90" s="27"/>
    </row>
    <row r="91" spans="2:8" ht="52.5" customHeight="1" x14ac:dyDescent="0.3">
      <c r="B91" s="27" t="s">
        <v>145</v>
      </c>
      <c r="C91" s="27"/>
      <c r="D91" s="27"/>
      <c r="E91" s="27"/>
      <c r="F91" s="27"/>
      <c r="G91" s="27"/>
    </row>
  </sheetData>
  <mergeCells count="20"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  <mergeCell ref="B91:G91"/>
    <mergeCell ref="B90:G90"/>
    <mergeCell ref="B89:G89"/>
    <mergeCell ref="G9:G1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 xr:uid="{00000000-0004-0000-0400-000000000000}"/>
    <hyperlink ref="B90" r:id="rId2" display="consultantplus://offline/ref=D60F705E74AA8D53B944B6C255806787C7B0E11D35A88017F1AB05FFAEDA8788003FDCECs81CI" xr:uid="{00000000-0004-0000-0400-000001000000}"/>
    <hyperlink ref="B91" r:id="rId3" display="consultantplus://offline/ref=D60F705E74AA8D53B944B6C255806787C7B0E11D35A88017F1AB05FFAEDA8788003FDCECs81CI" xr:uid="{00000000-0004-0000-0400-000002000000}"/>
  </hyperlinks>
  <pageMargins left="0.7" right="0.7" top="0.75" bottom="0.75" header="0.3" footer="0.3"/>
  <pageSetup paperSize="9"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0"/>
  </sheetPr>
  <dimension ref="B1:J97"/>
  <sheetViews>
    <sheetView topLeftCell="A40"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1" style="8" customWidth="1"/>
    <col min="4" max="4" width="12" style="8" customWidth="1"/>
    <col min="5" max="5" width="17.54296875" style="8" customWidth="1"/>
    <col min="6" max="6" width="17.26953125" style="8" customWidth="1"/>
    <col min="7" max="7" width="22" style="8" customWidth="1"/>
    <col min="8" max="16384" width="9.1796875" style="8"/>
  </cols>
  <sheetData>
    <row r="1" spans="2:9" ht="66" customHeight="1" x14ac:dyDescent="0.35">
      <c r="F1" s="30" t="e">
        <f>Пензаэнерго!F1</f>
        <v>#REF!</v>
      </c>
      <c r="G1" s="31"/>
    </row>
    <row r="2" spans="2:9" ht="40.5" customHeight="1" x14ac:dyDescent="0.3">
      <c r="B2" s="36" t="s">
        <v>117</v>
      </c>
      <c r="C2" s="36"/>
      <c r="D2" s="36"/>
      <c r="E2" s="36"/>
      <c r="F2" s="36"/>
      <c r="G2" s="36"/>
    </row>
    <row r="3" spans="2:9" x14ac:dyDescent="0.3">
      <c r="B3" s="9"/>
      <c r="C3" s="10"/>
      <c r="D3" s="10"/>
      <c r="E3" s="10"/>
      <c r="F3" s="10"/>
      <c r="G3" s="10"/>
    </row>
    <row r="4" spans="2:9" ht="15" customHeight="1" x14ac:dyDescent="0.3">
      <c r="B4" s="37" t="s">
        <v>140</v>
      </c>
      <c r="C4" s="37"/>
      <c r="D4" s="37"/>
      <c r="E4" s="37"/>
      <c r="F4" s="37"/>
      <c r="G4" s="37"/>
    </row>
    <row r="5" spans="2:9" x14ac:dyDescent="0.3">
      <c r="B5" s="37" t="s">
        <v>84</v>
      </c>
      <c r="C5" s="37"/>
      <c r="D5" s="28"/>
      <c r="E5" s="28"/>
      <c r="F5" s="10"/>
      <c r="G5" s="10"/>
    </row>
    <row r="6" spans="2:9" x14ac:dyDescent="0.3">
      <c r="B6" s="37" t="s">
        <v>93</v>
      </c>
      <c r="C6" s="37"/>
      <c r="D6" s="28"/>
      <c r="E6" s="28"/>
      <c r="F6" s="10"/>
      <c r="G6" s="10"/>
    </row>
    <row r="7" spans="2:9" x14ac:dyDescent="0.3">
      <c r="B7" s="37" t="s">
        <v>95</v>
      </c>
      <c r="C7" s="37"/>
      <c r="D7" s="11"/>
      <c r="E7" s="11"/>
      <c r="F7" s="11"/>
      <c r="G7" s="13"/>
    </row>
    <row r="9" spans="2:9" ht="15.75" customHeight="1" x14ac:dyDescent="0.3">
      <c r="B9" s="32" t="s">
        <v>0</v>
      </c>
      <c r="C9" s="33" t="s">
        <v>1</v>
      </c>
      <c r="D9" s="33" t="s">
        <v>2</v>
      </c>
      <c r="E9" s="33" t="s">
        <v>136</v>
      </c>
      <c r="F9" s="33"/>
      <c r="G9" s="34" t="s">
        <v>81</v>
      </c>
    </row>
    <row r="10" spans="2:9" x14ac:dyDescent="0.3">
      <c r="B10" s="32"/>
      <c r="C10" s="33"/>
      <c r="D10" s="33"/>
      <c r="E10" s="14" t="s">
        <v>79</v>
      </c>
      <c r="F10" s="14" t="s">
        <v>80</v>
      </c>
      <c r="G10" s="35"/>
    </row>
    <row r="11" spans="2:9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3">
      <c r="B12" s="15" t="s">
        <v>53</v>
      </c>
      <c r="C12" s="2" t="s">
        <v>96</v>
      </c>
      <c r="D12" s="1" t="s">
        <v>6</v>
      </c>
      <c r="E12" s="19">
        <v>2471237.6467284975</v>
      </c>
      <c r="F12" s="19">
        <v>2440572.1728235297</v>
      </c>
      <c r="G12" s="16"/>
      <c r="H12" s="6"/>
      <c r="I12" s="6"/>
    </row>
    <row r="13" spans="2:9" ht="20.25" customHeight="1" x14ac:dyDescent="0.3">
      <c r="B13" s="15" t="s">
        <v>51</v>
      </c>
      <c r="C13" s="3" t="s">
        <v>97</v>
      </c>
      <c r="D13" s="1" t="s">
        <v>6</v>
      </c>
      <c r="E13" s="19">
        <v>1001022.8284944502</v>
      </c>
      <c r="F13" s="19">
        <v>1114024.9279414734</v>
      </c>
      <c r="G13" s="16"/>
      <c r="H13" s="6"/>
      <c r="I13" s="6"/>
    </row>
    <row r="14" spans="2:9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185485.42465699336</v>
      </c>
      <c r="G14" s="16"/>
      <c r="H14" s="6"/>
      <c r="I14" s="6"/>
    </row>
    <row r="15" spans="2:9" ht="24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102716.25640731469</v>
      </c>
      <c r="G15" s="16"/>
      <c r="H15" s="6"/>
      <c r="I15" s="6"/>
    </row>
    <row r="16" spans="2:9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66826.5726</v>
      </c>
      <c r="G16" s="16"/>
      <c r="H16" s="6"/>
      <c r="I16" s="6"/>
    </row>
    <row r="17" spans="2:9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15942.595649678668</v>
      </c>
      <c r="G17" s="16"/>
      <c r="H17" s="6"/>
      <c r="I17" s="6"/>
    </row>
    <row r="18" spans="2:9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8526.16397146294</v>
      </c>
      <c r="G18" s="16"/>
      <c r="H18" s="6"/>
      <c r="I18" s="6"/>
    </row>
    <row r="19" spans="2:9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748311.84229666879</v>
      </c>
      <c r="G19" s="16"/>
      <c r="H19" s="6"/>
      <c r="I19" s="6"/>
    </row>
    <row r="20" spans="2:9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33937.486639999996</v>
      </c>
      <c r="G20" s="16"/>
      <c r="H20" s="6"/>
      <c r="I20" s="6"/>
    </row>
    <row r="21" spans="2:9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180184.54148165174</v>
      </c>
      <c r="G21" s="16"/>
      <c r="H21" s="6"/>
      <c r="I21" s="6"/>
    </row>
    <row r="22" spans="2:9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8288.0769240173195</v>
      </c>
      <c r="G22" s="16"/>
      <c r="H22" s="6"/>
      <c r="I22" s="6"/>
    </row>
    <row r="23" spans="2:9" x14ac:dyDescent="0.3">
      <c r="B23" s="15" t="s">
        <v>18</v>
      </c>
      <c r="C23" s="2" t="s">
        <v>102</v>
      </c>
      <c r="D23" s="1"/>
      <c r="E23" s="19" t="s">
        <v>148</v>
      </c>
      <c r="F23" s="19">
        <v>319.49534564493337</v>
      </c>
      <c r="G23" s="16"/>
      <c r="H23" s="6"/>
      <c r="I23" s="6"/>
    </row>
    <row r="24" spans="2:9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171576.96921198949</v>
      </c>
      <c r="G24" s="16"/>
      <c r="H24" s="6"/>
      <c r="I24" s="6"/>
    </row>
    <row r="25" spans="2:9" x14ac:dyDescent="0.3">
      <c r="B25" s="15"/>
      <c r="C25" s="2" t="s">
        <v>119</v>
      </c>
      <c r="D25" s="1" t="s">
        <v>6</v>
      </c>
      <c r="E25" s="19" t="s">
        <v>148</v>
      </c>
      <c r="F25" s="19">
        <v>1973.1452197699314</v>
      </c>
      <c r="G25" s="16"/>
      <c r="H25" s="6"/>
      <c r="I25" s="6"/>
    </row>
    <row r="26" spans="2:9" x14ac:dyDescent="0.3">
      <c r="B26" s="15"/>
      <c r="C26" s="2" t="s">
        <v>120</v>
      </c>
      <c r="D26" s="1" t="s">
        <v>6</v>
      </c>
      <c r="E26" s="19" t="s">
        <v>148</v>
      </c>
      <c r="F26" s="19">
        <v>3887.5744104280611</v>
      </c>
      <c r="G26" s="16"/>
      <c r="H26" s="6"/>
      <c r="I26" s="6"/>
    </row>
    <row r="27" spans="2:9" ht="15.7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13822.445819133485</v>
      </c>
      <c r="G27" s="16"/>
      <c r="H27" s="6"/>
      <c r="I27" s="6"/>
    </row>
    <row r="28" spans="2:9" ht="15.75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16268.035162196309</v>
      </c>
      <c r="G28" s="16"/>
      <c r="H28" s="6"/>
      <c r="I28" s="6"/>
    </row>
    <row r="29" spans="2:9" ht="15.7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17159.680927880803</v>
      </c>
      <c r="G29" s="16"/>
      <c r="H29" s="6"/>
      <c r="I29" s="6"/>
    </row>
    <row r="30" spans="2:9" ht="15.7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3137.806267006019</v>
      </c>
      <c r="G30" s="16"/>
      <c r="H30" s="6"/>
      <c r="I30" s="6"/>
    </row>
    <row r="31" spans="2:9" ht="15.7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81.010405939729281</v>
      </c>
      <c r="G31" s="16"/>
      <c r="H31" s="6"/>
      <c r="I31" s="6"/>
    </row>
    <row r="32" spans="2:9" ht="15.7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38150.81845370814</v>
      </c>
      <c r="G32" s="16"/>
      <c r="H32" s="6"/>
      <c r="I32" s="6"/>
    </row>
    <row r="33" spans="2:10" ht="15.7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644.78828179178493</v>
      </c>
      <c r="G33" s="16"/>
      <c r="H33" s="6"/>
      <c r="I33" s="6"/>
    </row>
    <row r="34" spans="2:10" ht="28" x14ac:dyDescent="0.3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10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43.1195061595377</v>
      </c>
      <c r="G35" s="16"/>
      <c r="H35" s="6"/>
      <c r="I35" s="6"/>
    </row>
    <row r="36" spans="2:10" ht="15.75" customHeight="1" x14ac:dyDescent="0.3">
      <c r="B36" s="15" t="s">
        <v>56</v>
      </c>
      <c r="C36" s="2" t="s">
        <v>142</v>
      </c>
      <c r="D36" s="1" t="s">
        <v>6</v>
      </c>
      <c r="E36" s="19">
        <v>1374895.87338738</v>
      </c>
      <c r="F36" s="19">
        <v>1364824.4289206318</v>
      </c>
      <c r="G36" s="16"/>
      <c r="H36" s="6"/>
      <c r="I36" s="6"/>
    </row>
    <row r="37" spans="2:10" x14ac:dyDescent="0.3">
      <c r="B37" s="15" t="s">
        <v>57</v>
      </c>
      <c r="C37" s="2" t="s">
        <v>122</v>
      </c>
      <c r="D37" s="1" t="s">
        <v>6</v>
      </c>
      <c r="E37" s="19">
        <v>643284.86871132697</v>
      </c>
      <c r="F37" s="19">
        <v>631621.62620000006</v>
      </c>
      <c r="G37" s="16"/>
      <c r="H37" s="6"/>
      <c r="I37" s="6"/>
    </row>
    <row r="38" spans="2:10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  <c r="J38" s="6"/>
    </row>
    <row r="39" spans="2:10" ht="15" customHeight="1" x14ac:dyDescent="0.3">
      <c r="B39" s="15" t="s">
        <v>59</v>
      </c>
      <c r="C39" s="2" t="s">
        <v>147</v>
      </c>
      <c r="D39" s="1" t="s">
        <v>6</v>
      </c>
      <c r="E39" s="19">
        <v>2078.7660000000001</v>
      </c>
      <c r="F39" s="19">
        <v>12178.730268173298</v>
      </c>
      <c r="G39" s="2"/>
      <c r="H39" s="6"/>
      <c r="I39" s="6"/>
    </row>
    <row r="40" spans="2:10" ht="16.5" customHeight="1" x14ac:dyDescent="0.3">
      <c r="B40" s="15" t="s">
        <v>60</v>
      </c>
      <c r="C40" s="2" t="s">
        <v>123</v>
      </c>
      <c r="D40" s="1" t="s">
        <v>6</v>
      </c>
      <c r="E40" s="19">
        <v>221902.32580580004</v>
      </c>
      <c r="F40" s="19">
        <v>223837.9856476842</v>
      </c>
      <c r="G40" s="16"/>
      <c r="H40" s="6"/>
      <c r="I40" s="6"/>
    </row>
    <row r="41" spans="2:10" ht="34.5" customHeight="1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70260.81228047148</v>
      </c>
      <c r="G41" s="16"/>
      <c r="H41" s="6"/>
      <c r="I41" s="6"/>
    </row>
    <row r="42" spans="2:10" x14ac:dyDescent="0.3">
      <c r="B42" s="15" t="s">
        <v>62</v>
      </c>
      <c r="C42" s="2" t="s">
        <v>89</v>
      </c>
      <c r="D42" s="1" t="s">
        <v>6</v>
      </c>
      <c r="E42" s="19">
        <v>322508.05</v>
      </c>
      <c r="F42" s="19">
        <v>331685.154034479</v>
      </c>
      <c r="G42" s="16"/>
      <c r="H42" s="6"/>
      <c r="I42" s="6"/>
    </row>
    <row r="43" spans="2:10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10" x14ac:dyDescent="0.3">
      <c r="B44" s="15" t="s">
        <v>64</v>
      </c>
      <c r="C44" s="2" t="s">
        <v>126</v>
      </c>
      <c r="D44" s="1" t="s">
        <v>6</v>
      </c>
      <c r="E44" s="19">
        <v>146377.17000000001</v>
      </c>
      <c r="F44" s="19">
        <v>10309.650885236533</v>
      </c>
      <c r="G44" s="16"/>
      <c r="H44" s="6"/>
      <c r="I44" s="6"/>
    </row>
    <row r="45" spans="2:10" x14ac:dyDescent="0.3">
      <c r="B45" s="15" t="s">
        <v>107</v>
      </c>
      <c r="C45" s="2" t="s">
        <v>127</v>
      </c>
      <c r="D45" s="1" t="s">
        <v>6</v>
      </c>
      <c r="E45" s="19">
        <v>32013.932422712856</v>
      </c>
      <c r="F45" s="19">
        <v>37178.166117581291</v>
      </c>
      <c r="G45" s="16"/>
      <c r="H45" s="6"/>
      <c r="I45" s="6"/>
    </row>
    <row r="46" spans="2:10" ht="42" x14ac:dyDescent="0.3">
      <c r="B46" s="15" t="s">
        <v>108</v>
      </c>
      <c r="C46" s="2" t="s">
        <v>20</v>
      </c>
      <c r="D46" s="1" t="s">
        <v>6</v>
      </c>
      <c r="E46" s="19">
        <v>0</v>
      </c>
      <c r="F46" s="19">
        <v>183527.54199999996</v>
      </c>
      <c r="G46" s="16"/>
      <c r="H46" s="6"/>
      <c r="I46" s="6"/>
    </row>
    <row r="47" spans="2:10" ht="28" x14ac:dyDescent="0.3">
      <c r="B47" s="15" t="s">
        <v>110</v>
      </c>
      <c r="C47" s="2" t="s">
        <v>21</v>
      </c>
      <c r="D47" s="1" t="s">
        <v>22</v>
      </c>
      <c r="E47" s="19">
        <v>1612.6666666666667</v>
      </c>
      <c r="F47" s="19">
        <v>1186</v>
      </c>
      <c r="G47" s="16"/>
      <c r="H47" s="6"/>
      <c r="I47" s="6"/>
    </row>
    <row r="48" spans="2:10" ht="84" x14ac:dyDescent="0.3">
      <c r="B48" s="15" t="s">
        <v>109</v>
      </c>
      <c r="C48" s="2" t="s">
        <v>23</v>
      </c>
      <c r="D48" s="1" t="s">
        <v>6</v>
      </c>
      <c r="E48" s="19">
        <v>-254039.59947524595</v>
      </c>
      <c r="F48" s="19"/>
      <c r="G48" s="16"/>
      <c r="H48" s="6"/>
      <c r="I48" s="6"/>
    </row>
    <row r="49" spans="2:9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6730.7604475402295</v>
      </c>
      <c r="F49" s="19">
        <f>F36-F37-F38-F39-F40-F41-F42-F43-F44-F45</f>
        <v>47752.30348700592</v>
      </c>
      <c r="G49" s="16"/>
      <c r="H49" s="6"/>
      <c r="I49" s="6"/>
    </row>
    <row r="50" spans="2:9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2.2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109290.22321146293</v>
      </c>
      <c r="G51" s="16"/>
      <c r="H51" s="6"/>
      <c r="I51" s="6"/>
    </row>
    <row r="52" spans="2:9" ht="28" x14ac:dyDescent="0.3">
      <c r="B52" s="15" t="s">
        <v>25</v>
      </c>
      <c r="C52" s="2" t="s">
        <v>26</v>
      </c>
      <c r="D52" s="1" t="s">
        <v>6</v>
      </c>
      <c r="E52" s="19">
        <v>630936.8077516444</v>
      </c>
      <c r="F52" s="19">
        <v>551191.67920647003</v>
      </c>
      <c r="G52" s="1"/>
      <c r="H52" s="6"/>
      <c r="I52" s="6"/>
    </row>
    <row r="53" spans="2:9" ht="28" x14ac:dyDescent="0.3">
      <c r="B53" s="15" t="s">
        <v>51</v>
      </c>
      <c r="C53" s="2" t="s">
        <v>114</v>
      </c>
      <c r="D53" s="1" t="s">
        <v>27</v>
      </c>
      <c r="E53" s="19">
        <v>213.1788</v>
      </c>
      <c r="F53" s="19">
        <v>178.814007</v>
      </c>
      <c r="G53" s="1"/>
      <c r="H53" s="6"/>
      <c r="I53" s="6"/>
    </row>
    <row r="54" spans="2:9" ht="42" x14ac:dyDescent="0.3">
      <c r="B54" s="15" t="s">
        <v>56</v>
      </c>
      <c r="C54" s="4" t="s">
        <v>115</v>
      </c>
      <c r="D54" s="1" t="s">
        <v>6</v>
      </c>
      <c r="E54" s="19">
        <f>E52/E53</f>
        <v>2959.660190186099</v>
      </c>
      <c r="F54" s="19">
        <f>F52/F53</f>
        <v>3082.486033694609</v>
      </c>
      <c r="G54" s="1"/>
      <c r="H54" s="6"/>
      <c r="I54" s="6"/>
    </row>
    <row r="55" spans="2:9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163264</v>
      </c>
      <c r="G56" s="16"/>
      <c r="H56" s="6"/>
      <c r="I56" s="6"/>
    </row>
    <row r="57" spans="2:9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2256.02</v>
      </c>
      <c r="G57" s="16"/>
      <c r="H57" s="6"/>
      <c r="I57" s="6"/>
    </row>
    <row r="58" spans="2:9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3">
      <c r="B59" s="15"/>
      <c r="C59" s="2" t="s">
        <v>85</v>
      </c>
      <c r="D59" s="1" t="s">
        <v>34</v>
      </c>
      <c r="E59" s="18" t="s">
        <v>5</v>
      </c>
      <c r="F59" s="19">
        <v>1293.2</v>
      </c>
      <c r="G59" s="16"/>
      <c r="H59" s="6"/>
      <c r="I59" s="6"/>
    </row>
    <row r="60" spans="2:9" x14ac:dyDescent="0.3">
      <c r="B60" s="15"/>
      <c r="C60" s="2" t="s">
        <v>86</v>
      </c>
      <c r="D60" s="1" t="s">
        <v>34</v>
      </c>
      <c r="E60" s="18" t="s">
        <v>5</v>
      </c>
      <c r="F60" s="19">
        <v>185.80000000000004</v>
      </c>
      <c r="G60" s="16"/>
      <c r="H60" s="6"/>
      <c r="I60" s="6"/>
    </row>
    <row r="61" spans="2:9" x14ac:dyDescent="0.3">
      <c r="B61" s="15"/>
      <c r="C61" s="2" t="s">
        <v>87</v>
      </c>
      <c r="D61" s="1" t="s">
        <v>34</v>
      </c>
      <c r="E61" s="18" t="s">
        <v>5</v>
      </c>
      <c r="F61" s="19">
        <v>777.02</v>
      </c>
      <c r="G61" s="16"/>
      <c r="H61" s="6"/>
      <c r="I61" s="6"/>
    </row>
    <row r="62" spans="2:9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3">
      <c r="B63" s="15" t="s">
        <v>67</v>
      </c>
      <c r="C63" s="2" t="s">
        <v>37</v>
      </c>
      <c r="D63" s="1" t="s">
        <v>38</v>
      </c>
      <c r="E63" s="19">
        <f>SUM(E65:E68)</f>
        <v>30641.57761</v>
      </c>
      <c r="F63" s="19">
        <f>SUM(F65:F68)</f>
        <v>30743.937910000001</v>
      </c>
      <c r="G63" s="16"/>
      <c r="H63" s="6"/>
      <c r="I63" s="6"/>
    </row>
    <row r="64" spans="2:9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3">
      <c r="B65" s="15"/>
      <c r="C65" s="2" t="s">
        <v>85</v>
      </c>
      <c r="D65" s="1" t="s">
        <v>38</v>
      </c>
      <c r="E65" s="19">
        <v>2277.8364000000001</v>
      </c>
      <c r="F65" s="19">
        <v>2279.5329000000002</v>
      </c>
      <c r="G65" s="16"/>
      <c r="H65" s="6"/>
      <c r="I65" s="6"/>
    </row>
    <row r="66" spans="2:9" x14ac:dyDescent="0.3">
      <c r="B66" s="15"/>
      <c r="C66" s="2" t="s">
        <v>86</v>
      </c>
      <c r="D66" s="1" t="s">
        <v>38</v>
      </c>
      <c r="E66" s="19">
        <v>1232.5632000000001</v>
      </c>
      <c r="F66" s="19">
        <v>1232.5908000000002</v>
      </c>
      <c r="G66" s="16"/>
      <c r="H66" s="6"/>
      <c r="I66" s="6"/>
    </row>
    <row r="67" spans="2:9" x14ac:dyDescent="0.3">
      <c r="B67" s="15"/>
      <c r="C67" s="2" t="s">
        <v>87</v>
      </c>
      <c r="D67" s="1" t="s">
        <v>38</v>
      </c>
      <c r="E67" s="19">
        <v>10055.1698</v>
      </c>
      <c r="F67" s="19">
        <v>10106.178400000001</v>
      </c>
      <c r="G67" s="16"/>
      <c r="H67" s="6"/>
      <c r="I67" s="6"/>
    </row>
    <row r="68" spans="2:9" x14ac:dyDescent="0.3">
      <c r="B68" s="15"/>
      <c r="C68" s="2" t="s">
        <v>88</v>
      </c>
      <c r="D68" s="1" t="s">
        <v>38</v>
      </c>
      <c r="E68" s="19">
        <v>17076.00821</v>
      </c>
      <c r="F68" s="19">
        <v>17125.63581</v>
      </c>
      <c r="G68" s="16"/>
      <c r="H68" s="6"/>
      <c r="I68" s="6"/>
    </row>
    <row r="69" spans="2:9" x14ac:dyDescent="0.3">
      <c r="B69" s="15" t="s">
        <v>68</v>
      </c>
      <c r="C69" s="2" t="s">
        <v>41</v>
      </c>
      <c r="D69" s="1" t="s">
        <v>38</v>
      </c>
      <c r="E69" s="19">
        <f>SUM(E71:E74)</f>
        <v>35081.336000000003</v>
      </c>
      <c r="F69" s="19">
        <f>SUM(F71:F74)</f>
        <v>35288.755999999994</v>
      </c>
      <c r="G69" s="16"/>
      <c r="H69" s="6"/>
      <c r="I69" s="6"/>
    </row>
    <row r="70" spans="2:9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3">
      <c r="B71" s="15"/>
      <c r="C71" s="2" t="s">
        <v>85</v>
      </c>
      <c r="D71" s="1" t="s">
        <v>38</v>
      </c>
      <c r="E71" s="19">
        <v>11084.8</v>
      </c>
      <c r="F71" s="19">
        <v>11088.255999999999</v>
      </c>
      <c r="G71" s="16"/>
      <c r="H71" s="6"/>
      <c r="I71" s="6"/>
    </row>
    <row r="72" spans="2:9" x14ac:dyDescent="0.3">
      <c r="B72" s="15"/>
      <c r="C72" s="2" t="s">
        <v>86</v>
      </c>
      <c r="D72" s="1" t="s">
        <v>38</v>
      </c>
      <c r="E72" s="19">
        <v>5544.6</v>
      </c>
      <c r="F72" s="19">
        <v>5544.6</v>
      </c>
      <c r="G72" s="16"/>
      <c r="H72" s="6"/>
      <c r="I72" s="6"/>
    </row>
    <row r="73" spans="2:9" x14ac:dyDescent="0.3">
      <c r="B73" s="15"/>
      <c r="C73" s="2" t="s">
        <v>87</v>
      </c>
      <c r="D73" s="1" t="s">
        <v>38</v>
      </c>
      <c r="E73" s="19">
        <v>18451.936000000002</v>
      </c>
      <c r="F73" s="19">
        <v>18655.899999999998</v>
      </c>
      <c r="G73" s="16"/>
      <c r="H73" s="6"/>
      <c r="I73" s="6"/>
    </row>
    <row r="74" spans="2:9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3">
      <c r="B75" s="15" t="s">
        <v>69</v>
      </c>
      <c r="C75" s="2" t="s">
        <v>44</v>
      </c>
      <c r="D75" s="1" t="s">
        <v>45</v>
      </c>
      <c r="E75" s="19">
        <f>SUM(E77:E80)</f>
        <v>20042.877</v>
      </c>
      <c r="F75" s="19">
        <f>SUM(F77:F80)</f>
        <v>20104.685399999995</v>
      </c>
      <c r="G75" s="16"/>
      <c r="H75" s="6"/>
      <c r="I75" s="6"/>
    </row>
    <row r="76" spans="2:9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3">
      <c r="B77" s="15"/>
      <c r="C77" s="2" t="s">
        <v>85</v>
      </c>
      <c r="D77" s="1" t="s">
        <v>45</v>
      </c>
      <c r="E77" s="19">
        <v>1633.9640000000002</v>
      </c>
      <c r="F77" s="19">
        <v>1635.2690000000002</v>
      </c>
      <c r="G77" s="16"/>
      <c r="H77" s="6"/>
      <c r="I77" s="6"/>
    </row>
    <row r="78" spans="2:9" x14ac:dyDescent="0.3">
      <c r="B78" s="15"/>
      <c r="C78" s="2" t="s">
        <v>86</v>
      </c>
      <c r="D78" s="1" t="s">
        <v>45</v>
      </c>
      <c r="E78" s="19">
        <v>1021.311</v>
      </c>
      <c r="F78" s="19">
        <v>1021.3340000000001</v>
      </c>
      <c r="G78" s="16"/>
      <c r="H78" s="6"/>
      <c r="I78" s="6"/>
    </row>
    <row r="79" spans="2:9" x14ac:dyDescent="0.3">
      <c r="B79" s="15"/>
      <c r="C79" s="2" t="s">
        <v>87</v>
      </c>
      <c r="D79" s="1" t="s">
        <v>45</v>
      </c>
      <c r="E79" s="19">
        <v>8654.7927999999993</v>
      </c>
      <c r="F79" s="19">
        <v>8683.6347999999998</v>
      </c>
      <c r="G79" s="16"/>
      <c r="H79" s="6"/>
      <c r="I79" s="6"/>
    </row>
    <row r="80" spans="2:9" x14ac:dyDescent="0.3">
      <c r="B80" s="15"/>
      <c r="C80" s="2" t="s">
        <v>88</v>
      </c>
      <c r="D80" s="1" t="s">
        <v>45</v>
      </c>
      <c r="E80" s="19">
        <v>8732.8091999999997</v>
      </c>
      <c r="F80" s="19">
        <v>8764.4475999999977</v>
      </c>
      <c r="G80" s="16"/>
      <c r="H80" s="6"/>
      <c r="I80" s="6"/>
    </row>
    <row r="81" spans="2:9" x14ac:dyDescent="0.3">
      <c r="B81" s="15" t="s">
        <v>70</v>
      </c>
      <c r="C81" s="2" t="s">
        <v>48</v>
      </c>
      <c r="D81" s="1" t="s">
        <v>29</v>
      </c>
      <c r="E81" s="20">
        <v>1.3526002280011997E-2</v>
      </c>
      <c r="F81" s="20">
        <v>1.4066372806808511E-2</v>
      </c>
      <c r="G81" s="16"/>
      <c r="H81" s="6"/>
      <c r="I81" s="6"/>
    </row>
    <row r="82" spans="2:9" ht="28" x14ac:dyDescent="0.3">
      <c r="B82" s="15" t="s">
        <v>71</v>
      </c>
      <c r="C82" s="2" t="s">
        <v>49</v>
      </c>
      <c r="D82" s="1" t="s">
        <v>6</v>
      </c>
      <c r="E82" s="19">
        <v>92176.682797262998</v>
      </c>
      <c r="F82" s="19">
        <v>172009.22401000012</v>
      </c>
      <c r="G82" s="16"/>
      <c r="H82" s="6"/>
      <c r="I82" s="6"/>
    </row>
    <row r="83" spans="2:9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9977.5721450000074</v>
      </c>
      <c r="G83" s="16"/>
      <c r="H83" s="6"/>
      <c r="I83" s="6"/>
    </row>
    <row r="84" spans="2:9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3">
      <c r="B85" s="29" t="s">
        <v>74</v>
      </c>
      <c r="C85" s="29"/>
      <c r="D85" s="29"/>
      <c r="E85" s="29"/>
      <c r="F85" s="29"/>
      <c r="G85" s="29"/>
    </row>
    <row r="86" spans="2:9" ht="53.25" customHeight="1" x14ac:dyDescent="0.3">
      <c r="B86" s="27" t="s">
        <v>75</v>
      </c>
      <c r="C86" s="27"/>
      <c r="D86" s="27"/>
      <c r="E86" s="27"/>
      <c r="F86" s="27"/>
      <c r="G86" s="27"/>
    </row>
    <row r="87" spans="2:9" ht="30" customHeight="1" x14ac:dyDescent="0.3">
      <c r="B87" s="27" t="s">
        <v>76</v>
      </c>
      <c r="C87" s="27"/>
      <c r="D87" s="27"/>
      <c r="E87" s="27"/>
      <c r="F87" s="27"/>
      <c r="G87" s="27"/>
    </row>
    <row r="88" spans="2:9" ht="24.75" customHeight="1" x14ac:dyDescent="0.3">
      <c r="B88" s="27" t="s">
        <v>116</v>
      </c>
      <c r="C88" s="27"/>
      <c r="D88" s="27"/>
      <c r="E88" s="27"/>
      <c r="F88" s="27"/>
      <c r="G88" s="27"/>
    </row>
    <row r="89" spans="2:9" ht="28.5" customHeight="1" x14ac:dyDescent="0.3">
      <c r="B89" s="27" t="s">
        <v>77</v>
      </c>
      <c r="C89" s="27"/>
      <c r="D89" s="27"/>
      <c r="E89" s="27"/>
      <c r="F89" s="27"/>
      <c r="G89" s="27"/>
    </row>
    <row r="90" spans="2:9" ht="27.75" customHeight="1" x14ac:dyDescent="0.3">
      <c r="B90" s="27" t="s">
        <v>78</v>
      </c>
      <c r="C90" s="27"/>
      <c r="D90" s="27"/>
      <c r="E90" s="27"/>
      <c r="F90" s="27"/>
      <c r="G90" s="27"/>
    </row>
    <row r="91" spans="2:9" ht="52.5" customHeight="1" x14ac:dyDescent="0.3">
      <c r="B91" s="27" t="s">
        <v>145</v>
      </c>
      <c r="C91" s="27"/>
      <c r="D91" s="27"/>
      <c r="E91" s="27"/>
      <c r="F91" s="27"/>
      <c r="G91" s="27"/>
    </row>
    <row r="97" spans="6:6" x14ac:dyDescent="0.3">
      <c r="F97" s="6"/>
    </row>
  </sheetData>
  <mergeCells count="20"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  <mergeCell ref="B91:G91"/>
    <mergeCell ref="B2:G2"/>
    <mergeCell ref="B4:G4"/>
    <mergeCell ref="B5:C5"/>
    <mergeCell ref="D5:E5"/>
    <mergeCell ref="B7:C7"/>
  </mergeCells>
  <hyperlinks>
    <hyperlink ref="B89" r:id="rId1" display="consultantplus://offline/ref=D60F705E74AA8D53B944B6C255806787C7B0E11D37AD8017F1AB05FFAEDA8788003FDCEC8F41760CsC1FI" xr:uid="{00000000-0004-0000-0500-000000000000}"/>
    <hyperlink ref="B90" r:id="rId2" display="consultantplus://offline/ref=D60F705E74AA8D53B944B6C255806787C7B0E11D35A88017F1AB05FFAEDA8788003FDCECs81CI" xr:uid="{00000000-0004-0000-0500-000001000000}"/>
    <hyperlink ref="B91" r:id="rId3" display="consultantplus://offline/ref=D60F705E74AA8D53B944B6C255806787C7B0E11D35A88017F1AB05FFAEDA8788003FDCECs81CI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0"/>
  </sheetPr>
  <dimension ref="B1:I95"/>
  <sheetViews>
    <sheetView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6" style="8" customWidth="1"/>
    <col min="4" max="4" width="12" style="8" customWidth="1"/>
    <col min="5" max="5" width="17.54296875" style="8" customWidth="1"/>
    <col min="6" max="6" width="16.1796875" style="8" customWidth="1"/>
    <col min="7" max="7" width="18.26953125" style="8" customWidth="1"/>
    <col min="8" max="16384" width="9.1796875" style="8"/>
  </cols>
  <sheetData>
    <row r="1" spans="2:9" ht="66" customHeight="1" x14ac:dyDescent="0.35">
      <c r="F1" s="30" t="e">
        <f>Мордовэнерго!F1</f>
        <v>#REF!</v>
      </c>
      <c r="G1" s="31"/>
    </row>
    <row r="2" spans="2:9" ht="40.5" customHeight="1" x14ac:dyDescent="0.3">
      <c r="B2" s="36" t="s">
        <v>117</v>
      </c>
      <c r="C2" s="36"/>
      <c r="D2" s="36"/>
      <c r="E2" s="36"/>
      <c r="F2" s="36"/>
      <c r="G2" s="36"/>
    </row>
    <row r="3" spans="2:9" x14ac:dyDescent="0.3">
      <c r="B3" s="9"/>
      <c r="C3" s="10"/>
      <c r="D3" s="10"/>
      <c r="E3" s="10"/>
      <c r="F3" s="10"/>
      <c r="G3" s="10"/>
    </row>
    <row r="4" spans="2:9" ht="15" customHeight="1" x14ac:dyDescent="0.3">
      <c r="B4" s="37" t="s">
        <v>141</v>
      </c>
      <c r="C4" s="37"/>
      <c r="D4" s="37"/>
      <c r="E4" s="37"/>
      <c r="F4" s="37"/>
      <c r="G4" s="37"/>
    </row>
    <row r="5" spans="2:9" x14ac:dyDescent="0.3">
      <c r="B5" s="37" t="s">
        <v>84</v>
      </c>
      <c r="C5" s="37"/>
      <c r="D5" s="28"/>
      <c r="E5" s="28"/>
      <c r="F5" s="10"/>
      <c r="G5" s="10"/>
    </row>
    <row r="6" spans="2:9" x14ac:dyDescent="0.3">
      <c r="B6" s="37" t="s">
        <v>94</v>
      </c>
      <c r="C6" s="37"/>
      <c r="D6" s="28"/>
      <c r="E6" s="28"/>
      <c r="F6" s="10"/>
      <c r="G6" s="10"/>
    </row>
    <row r="7" spans="2:9" x14ac:dyDescent="0.3">
      <c r="B7" s="37" t="s">
        <v>95</v>
      </c>
      <c r="C7" s="37"/>
      <c r="D7" s="11"/>
      <c r="E7" s="11"/>
      <c r="F7" s="11"/>
      <c r="G7" s="13"/>
    </row>
    <row r="9" spans="2:9" ht="15.75" customHeight="1" x14ac:dyDescent="0.3">
      <c r="B9" s="32" t="s">
        <v>0</v>
      </c>
      <c r="C9" s="33" t="s">
        <v>1</v>
      </c>
      <c r="D9" s="33" t="s">
        <v>2</v>
      </c>
      <c r="E9" s="33" t="s">
        <v>136</v>
      </c>
      <c r="F9" s="33"/>
      <c r="G9" s="34" t="s">
        <v>81</v>
      </c>
    </row>
    <row r="10" spans="2:9" x14ac:dyDescent="0.3">
      <c r="B10" s="32"/>
      <c r="C10" s="33"/>
      <c r="D10" s="33"/>
      <c r="E10" s="14" t="s">
        <v>79</v>
      </c>
      <c r="F10" s="14" t="s">
        <v>80</v>
      </c>
      <c r="G10" s="35"/>
    </row>
    <row r="11" spans="2:9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3">
      <c r="B12" s="15" t="s">
        <v>53</v>
      </c>
      <c r="C12" s="2" t="s">
        <v>96</v>
      </c>
      <c r="D12" s="1" t="s">
        <v>6</v>
      </c>
      <c r="E12" s="19">
        <v>2330826.4759407844</v>
      </c>
      <c r="F12" s="19">
        <v>1930482.3788552501</v>
      </c>
      <c r="G12" s="16"/>
      <c r="H12" s="6"/>
      <c r="I12" s="6"/>
    </row>
    <row r="13" spans="2:9" ht="19.5" customHeight="1" x14ac:dyDescent="0.3">
      <c r="B13" s="15" t="s">
        <v>51</v>
      </c>
      <c r="C13" s="3" t="s">
        <v>97</v>
      </c>
      <c r="D13" s="1" t="s">
        <v>6</v>
      </c>
      <c r="E13" s="19">
        <v>1033689.6106282924</v>
      </c>
      <c r="F13" s="19">
        <v>1235188.5577531774</v>
      </c>
      <c r="G13" s="16"/>
      <c r="H13" s="6"/>
      <c r="I13" s="6"/>
    </row>
    <row r="14" spans="2:9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252659.28740478656</v>
      </c>
      <c r="G14" s="16"/>
      <c r="H14" s="6"/>
      <c r="I14" s="6"/>
    </row>
    <row r="15" spans="2:9" ht="19.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77525.986435759623</v>
      </c>
      <c r="G15" s="16"/>
      <c r="H15" s="6"/>
      <c r="I15" s="6"/>
    </row>
    <row r="16" spans="2:9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79392.327480000007</v>
      </c>
      <c r="G16" s="16"/>
      <c r="H16" s="6"/>
      <c r="I16" s="6"/>
    </row>
    <row r="17" spans="2:9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95740.973489026932</v>
      </c>
      <c r="G17" s="16"/>
      <c r="H17" s="6"/>
      <c r="I17" s="6"/>
    </row>
    <row r="18" spans="2:9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87546.326543634117</v>
      </c>
      <c r="G18" s="16"/>
      <c r="H18" s="6"/>
      <c r="I18" s="6"/>
    </row>
    <row r="19" spans="2:9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700787.31954723247</v>
      </c>
      <c r="G19" s="16"/>
      <c r="H19" s="6"/>
      <c r="I19" s="6"/>
    </row>
    <row r="20" spans="2:9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18570.497039999998</v>
      </c>
      <c r="G20" s="16"/>
      <c r="H20" s="6"/>
      <c r="I20" s="6"/>
    </row>
    <row r="21" spans="2:9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281705.69591862964</v>
      </c>
      <c r="G21" s="16"/>
      <c r="H21" s="6"/>
      <c r="I21" s="6"/>
    </row>
    <row r="22" spans="2:9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8826.4180858117561</v>
      </c>
      <c r="G22" s="16"/>
      <c r="H22" s="6"/>
      <c r="I22" s="6"/>
    </row>
    <row r="23" spans="2:9" x14ac:dyDescent="0.3">
      <c r="B23" s="15" t="s">
        <v>18</v>
      </c>
      <c r="C23" s="2" t="s">
        <v>102</v>
      </c>
      <c r="D23" s="1"/>
      <c r="E23" s="19" t="s">
        <v>148</v>
      </c>
      <c r="F23" s="19">
        <v>69975.131367270704</v>
      </c>
      <c r="G23" s="16"/>
      <c r="H23" s="6"/>
      <c r="I23" s="6"/>
    </row>
    <row r="24" spans="2:9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202904.14646554715</v>
      </c>
      <c r="G24" s="16"/>
      <c r="H24" s="6"/>
      <c r="I24" s="6"/>
    </row>
    <row r="25" spans="2:9" x14ac:dyDescent="0.3">
      <c r="B25" s="15"/>
      <c r="C25" s="2" t="s">
        <v>119</v>
      </c>
      <c r="D25" s="1" t="s">
        <v>6</v>
      </c>
      <c r="E25" s="19" t="s">
        <v>148</v>
      </c>
      <c r="F25" s="19">
        <v>3739.9756586001886</v>
      </c>
      <c r="G25" s="16"/>
      <c r="H25" s="6"/>
      <c r="I25" s="6"/>
    </row>
    <row r="26" spans="2:9" x14ac:dyDescent="0.3">
      <c r="B26" s="15"/>
      <c r="C26" s="2" t="s">
        <v>120</v>
      </c>
      <c r="D26" s="1" t="s">
        <v>6</v>
      </c>
      <c r="E26" s="19" t="s">
        <v>148</v>
      </c>
      <c r="F26" s="19">
        <v>5194.5775957888336</v>
      </c>
      <c r="G26" s="16"/>
      <c r="H26" s="6"/>
      <c r="I26" s="6"/>
    </row>
    <row r="27" spans="2:9" x14ac:dyDescent="0.3">
      <c r="B27" s="15"/>
      <c r="C27" s="2" t="s">
        <v>121</v>
      </c>
      <c r="D27" s="1" t="s">
        <v>6</v>
      </c>
      <c r="E27" s="19" t="s">
        <v>148</v>
      </c>
      <c r="F27" s="19">
        <v>9895.1453553061856</v>
      </c>
      <c r="G27" s="16"/>
      <c r="H27" s="6"/>
      <c r="I27" s="6"/>
    </row>
    <row r="28" spans="2:9" x14ac:dyDescent="0.3">
      <c r="B28" s="15"/>
      <c r="C28" s="2" t="s">
        <v>128</v>
      </c>
      <c r="D28" s="1" t="s">
        <v>6</v>
      </c>
      <c r="E28" s="19" t="s">
        <v>148</v>
      </c>
      <c r="F28" s="19">
        <v>12513.417575229023</v>
      </c>
      <c r="G28" s="16"/>
      <c r="H28" s="6"/>
      <c r="I28" s="6"/>
    </row>
    <row r="29" spans="2:9" x14ac:dyDescent="0.3">
      <c r="B29" s="15"/>
      <c r="C29" s="2" t="s">
        <v>129</v>
      </c>
      <c r="D29" s="1" t="s">
        <v>6</v>
      </c>
      <c r="E29" s="19" t="s">
        <v>148</v>
      </c>
      <c r="F29" s="19">
        <v>12019.540351231077</v>
      </c>
      <c r="G29" s="16"/>
      <c r="H29" s="6"/>
      <c r="I29" s="6"/>
    </row>
    <row r="30" spans="2:9" x14ac:dyDescent="0.3">
      <c r="B30" s="15"/>
      <c r="C30" s="2" t="s">
        <v>130</v>
      </c>
      <c r="D30" s="1" t="s">
        <v>6</v>
      </c>
      <c r="E30" s="19" t="s">
        <v>148</v>
      </c>
      <c r="F30" s="19">
        <v>2930.7193753556357</v>
      </c>
      <c r="G30" s="16"/>
      <c r="H30" s="6"/>
      <c r="I30" s="6"/>
    </row>
    <row r="31" spans="2:9" x14ac:dyDescent="0.3">
      <c r="B31" s="15"/>
      <c r="C31" s="2" t="s">
        <v>132</v>
      </c>
      <c r="D31" s="1" t="s">
        <v>6</v>
      </c>
      <c r="E31" s="19" t="s">
        <v>148</v>
      </c>
      <c r="F31" s="19">
        <v>30766.169886103085</v>
      </c>
      <c r="G31" s="16"/>
      <c r="H31" s="6"/>
      <c r="I31" s="6"/>
    </row>
    <row r="32" spans="2:9" x14ac:dyDescent="0.3">
      <c r="B32" s="15"/>
      <c r="C32" s="2" t="s">
        <v>131</v>
      </c>
      <c r="D32" s="1" t="s">
        <v>6</v>
      </c>
      <c r="E32" s="19" t="s">
        <v>148</v>
      </c>
      <c r="F32" s="19">
        <v>39584.703724179795</v>
      </c>
      <c r="G32" s="16"/>
      <c r="H32" s="6"/>
      <c r="I32" s="6"/>
    </row>
    <row r="33" spans="2:9" x14ac:dyDescent="0.3">
      <c r="B33" s="15"/>
      <c r="C33" s="2" t="s">
        <v>133</v>
      </c>
      <c r="D33" s="1" t="s">
        <v>6</v>
      </c>
      <c r="E33" s="19" t="s">
        <v>148</v>
      </c>
      <c r="F33" s="19">
        <v>724.05272925779741</v>
      </c>
      <c r="G33" s="16"/>
      <c r="H33" s="6"/>
      <c r="I33" s="6"/>
    </row>
    <row r="34" spans="2:9" ht="28" x14ac:dyDescent="0.3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9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36.254882528682558</v>
      </c>
      <c r="G35" s="16"/>
      <c r="H35" s="6"/>
      <c r="I35" s="6"/>
    </row>
    <row r="36" spans="2:9" ht="15.75" customHeight="1" x14ac:dyDescent="0.3">
      <c r="B36" s="15" t="s">
        <v>56</v>
      </c>
      <c r="C36" s="2" t="s">
        <v>142</v>
      </c>
      <c r="D36" s="1" t="s">
        <v>6</v>
      </c>
      <c r="E36" s="19">
        <v>1404946.4403124917</v>
      </c>
      <c r="F36" s="19">
        <v>1373418.3950421612</v>
      </c>
      <c r="G36" s="16"/>
      <c r="H36" s="6"/>
      <c r="I36" s="6"/>
    </row>
    <row r="37" spans="2:9" ht="18" customHeight="1" x14ac:dyDescent="0.3">
      <c r="B37" s="15" t="s">
        <v>57</v>
      </c>
      <c r="C37" s="2" t="s">
        <v>122</v>
      </c>
      <c r="D37" s="1" t="s">
        <v>6</v>
      </c>
      <c r="E37" s="19">
        <v>502007.61</v>
      </c>
      <c r="F37" s="19">
        <v>505000.7754805219</v>
      </c>
      <c r="G37" s="16"/>
      <c r="H37" s="6"/>
      <c r="I37" s="6"/>
    </row>
    <row r="38" spans="2:9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</row>
    <row r="39" spans="2:9" x14ac:dyDescent="0.3">
      <c r="B39" s="15" t="s">
        <v>59</v>
      </c>
      <c r="C39" s="2" t="s">
        <v>146</v>
      </c>
      <c r="D39" s="1" t="s">
        <v>6</v>
      </c>
      <c r="E39" s="19">
        <v>2754.99</v>
      </c>
      <c r="F39" s="19">
        <v>37854.777959901985</v>
      </c>
      <c r="G39" s="2"/>
      <c r="H39" s="6"/>
      <c r="I39" s="6"/>
    </row>
    <row r="40" spans="2:9" x14ac:dyDescent="0.3">
      <c r="B40" s="15" t="s">
        <v>60</v>
      </c>
      <c r="C40" s="2" t="s">
        <v>123</v>
      </c>
      <c r="D40" s="1" t="s">
        <v>6</v>
      </c>
      <c r="E40" s="19">
        <v>175048.75981678694</v>
      </c>
      <c r="F40" s="19">
        <v>209661.9826366847</v>
      </c>
      <c r="G40" s="16"/>
      <c r="H40" s="6"/>
      <c r="I40" s="6"/>
    </row>
    <row r="41" spans="2:9" ht="28" x14ac:dyDescent="0.3">
      <c r="B41" s="15" t="s">
        <v>61</v>
      </c>
      <c r="C41" s="2" t="s">
        <v>124</v>
      </c>
      <c r="D41" s="1" t="s">
        <v>6</v>
      </c>
      <c r="E41" s="19">
        <v>64458</v>
      </c>
      <c r="F41" s="19">
        <v>118093.31844333492</v>
      </c>
      <c r="G41" s="16"/>
      <c r="H41" s="6"/>
      <c r="I41" s="6"/>
    </row>
    <row r="42" spans="2:9" ht="15.75" customHeight="1" x14ac:dyDescent="0.3">
      <c r="B42" s="15" t="s">
        <v>62</v>
      </c>
      <c r="C42" s="2" t="s">
        <v>89</v>
      </c>
      <c r="D42" s="1" t="s">
        <v>6</v>
      </c>
      <c r="E42" s="19">
        <v>395539.74891064898</v>
      </c>
      <c r="F42" s="19">
        <v>388638.94956725131</v>
      </c>
      <c r="G42" s="16"/>
      <c r="H42" s="6"/>
      <c r="I42" s="6"/>
    </row>
    <row r="43" spans="2:9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9" x14ac:dyDescent="0.3">
      <c r="B44" s="15" t="s">
        <v>64</v>
      </c>
      <c r="C44" s="2" t="s">
        <v>126</v>
      </c>
      <c r="D44" s="1" t="s">
        <v>6</v>
      </c>
      <c r="E44" s="19">
        <v>100813.33</v>
      </c>
      <c r="F44" s="19">
        <v>36820.636999999995</v>
      </c>
      <c r="G44" s="16"/>
      <c r="H44" s="6"/>
      <c r="I44" s="6"/>
    </row>
    <row r="45" spans="2:9" x14ac:dyDescent="0.3">
      <c r="B45" s="15" t="s">
        <v>107</v>
      </c>
      <c r="C45" s="2" t="s">
        <v>127</v>
      </c>
      <c r="D45" s="1" t="s">
        <v>6</v>
      </c>
      <c r="E45" s="19">
        <v>57853.501585056016</v>
      </c>
      <c r="F45" s="19">
        <v>57913.413614466379</v>
      </c>
      <c r="G45" s="16"/>
      <c r="H45" s="6"/>
      <c r="I45" s="6"/>
    </row>
    <row r="46" spans="2:9" ht="42" x14ac:dyDescent="0.3">
      <c r="B46" s="15" t="s">
        <v>108</v>
      </c>
      <c r="C46" s="2" t="s">
        <v>20</v>
      </c>
      <c r="D46" s="1" t="s">
        <v>6</v>
      </c>
      <c r="E46" s="19">
        <v>102662.39999999999</v>
      </c>
      <c r="F46" s="19">
        <v>305052.99434750003</v>
      </c>
      <c r="G46" s="16"/>
      <c r="H46" s="6"/>
      <c r="I46" s="6"/>
    </row>
    <row r="47" spans="2:9" x14ac:dyDescent="0.3">
      <c r="B47" s="15" t="s">
        <v>110</v>
      </c>
      <c r="C47" s="2" t="s">
        <v>21</v>
      </c>
      <c r="D47" s="1" t="s">
        <v>22</v>
      </c>
      <c r="E47" s="19">
        <v>2200</v>
      </c>
      <c r="F47" s="19">
        <v>1772</v>
      </c>
      <c r="G47" s="16"/>
      <c r="H47" s="6"/>
      <c r="I47" s="6"/>
    </row>
    <row r="48" spans="2:9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  <c r="I48" s="6"/>
    </row>
    <row r="49" spans="2:9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3808.099999999773</v>
      </c>
      <c r="F49" s="19">
        <f>F36-F37-F38-F39-F40-F41-F42-F43-F44-F45</f>
        <v>19434.540340000181</v>
      </c>
      <c r="G49" s="16"/>
      <c r="H49" s="6"/>
      <c r="I49" s="6"/>
    </row>
    <row r="50" spans="2:9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5.2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185509.15106363411</v>
      </c>
      <c r="G51" s="16"/>
      <c r="H51" s="6"/>
      <c r="I51" s="6"/>
    </row>
    <row r="52" spans="2:9" ht="28" x14ac:dyDescent="0.3">
      <c r="B52" s="15" t="s">
        <v>25</v>
      </c>
      <c r="C52" s="2" t="s">
        <v>26</v>
      </c>
      <c r="D52" s="1" t="s">
        <v>6</v>
      </c>
      <c r="E52" s="19">
        <v>819496.91</v>
      </c>
      <c r="F52" s="19">
        <v>719051.70641474985</v>
      </c>
      <c r="G52" s="1"/>
      <c r="H52" s="6"/>
      <c r="I52" s="6"/>
    </row>
    <row r="53" spans="2:9" x14ac:dyDescent="0.3">
      <c r="B53" s="15" t="s">
        <v>51</v>
      </c>
      <c r="C53" s="2" t="s">
        <v>144</v>
      </c>
      <c r="D53" s="1" t="s">
        <v>27</v>
      </c>
      <c r="E53" s="19">
        <v>276.71389999999997</v>
      </c>
      <c r="F53" s="19">
        <v>259.28650999770991</v>
      </c>
      <c r="G53" s="1"/>
      <c r="H53" s="6"/>
      <c r="I53" s="6"/>
    </row>
    <row r="54" spans="2:9" ht="28" x14ac:dyDescent="0.3">
      <c r="B54" s="15" t="s">
        <v>56</v>
      </c>
      <c r="C54" s="4" t="s">
        <v>143</v>
      </c>
      <c r="D54" s="1" t="s">
        <v>6</v>
      </c>
      <c r="E54" s="19">
        <f>E52/E53</f>
        <v>2961.5314228884063</v>
      </c>
      <c r="F54" s="19">
        <f>F52/F53</f>
        <v>2773.1936629526185</v>
      </c>
      <c r="G54" s="1"/>
      <c r="H54" s="6"/>
      <c r="I54" s="6"/>
    </row>
    <row r="55" spans="2:9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206733</v>
      </c>
      <c r="G56" s="16"/>
      <c r="H56" s="6"/>
      <c r="I56" s="6"/>
    </row>
    <row r="57" spans="2:9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3201.3810000000003</v>
      </c>
      <c r="G57" s="16"/>
      <c r="H57" s="6"/>
      <c r="I57" s="6"/>
    </row>
    <row r="58" spans="2:9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3">
      <c r="B59" s="15"/>
      <c r="C59" s="2" t="s">
        <v>85</v>
      </c>
      <c r="D59" s="1" t="s">
        <v>34</v>
      </c>
      <c r="E59" s="18" t="s">
        <v>5</v>
      </c>
      <c r="F59" s="19">
        <v>2075</v>
      </c>
      <c r="G59" s="16"/>
      <c r="H59" s="6"/>
      <c r="I59" s="6"/>
    </row>
    <row r="60" spans="2:9" x14ac:dyDescent="0.3">
      <c r="B60" s="15"/>
      <c r="C60" s="2" t="s">
        <v>86</v>
      </c>
      <c r="D60" s="1" t="s">
        <v>34</v>
      </c>
      <c r="E60" s="18" t="s">
        <v>5</v>
      </c>
      <c r="F60" s="19">
        <v>201.89999999999998</v>
      </c>
      <c r="G60" s="16"/>
      <c r="H60" s="6"/>
      <c r="I60" s="6"/>
    </row>
    <row r="61" spans="2:9" x14ac:dyDescent="0.3">
      <c r="B61" s="15"/>
      <c r="C61" s="2" t="s">
        <v>87</v>
      </c>
      <c r="D61" s="1" t="s">
        <v>34</v>
      </c>
      <c r="E61" s="18" t="s">
        <v>5</v>
      </c>
      <c r="F61" s="19">
        <v>924.48099999999999</v>
      </c>
      <c r="G61" s="16"/>
      <c r="H61" s="6"/>
      <c r="I61" s="6"/>
    </row>
    <row r="62" spans="2:9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3">
      <c r="B63" s="15" t="s">
        <v>67</v>
      </c>
      <c r="C63" s="2" t="s">
        <v>37</v>
      </c>
      <c r="D63" s="1" t="s">
        <v>38</v>
      </c>
      <c r="E63" s="19">
        <f>SUM(E65:E68)</f>
        <v>32993.066300000006</v>
      </c>
      <c r="F63" s="19">
        <f>SUM(F65:F68)</f>
        <v>33201.854000000007</v>
      </c>
      <c r="G63" s="16"/>
      <c r="H63" s="6"/>
      <c r="I63" s="6"/>
    </row>
    <row r="64" spans="2:9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3">
      <c r="B65" s="15"/>
      <c r="C65" s="2" t="s">
        <v>85</v>
      </c>
      <c r="D65" s="1" t="s">
        <v>38</v>
      </c>
      <c r="E65" s="19">
        <v>2236.366</v>
      </c>
      <c r="F65" s="19">
        <v>2236.3780000000002</v>
      </c>
      <c r="G65" s="16"/>
      <c r="H65" s="6"/>
      <c r="I65" s="6"/>
    </row>
    <row r="66" spans="2:9" x14ac:dyDescent="0.3">
      <c r="B66" s="15"/>
      <c r="C66" s="2" t="s">
        <v>86</v>
      </c>
      <c r="D66" s="1" t="s">
        <v>38</v>
      </c>
      <c r="E66" s="19">
        <v>719.79</v>
      </c>
      <c r="F66" s="19">
        <v>719.80500000000006</v>
      </c>
      <c r="G66" s="16"/>
      <c r="H66" s="6"/>
      <c r="I66" s="6"/>
    </row>
    <row r="67" spans="2:9" x14ac:dyDescent="0.3">
      <c r="B67" s="15"/>
      <c r="C67" s="2" t="s">
        <v>87</v>
      </c>
      <c r="D67" s="1" t="s">
        <v>38</v>
      </c>
      <c r="E67" s="19">
        <v>10812.325000000001</v>
      </c>
      <c r="F67" s="19">
        <v>10924.654000000002</v>
      </c>
      <c r="G67" s="16"/>
      <c r="H67" s="6"/>
      <c r="I67" s="6"/>
    </row>
    <row r="68" spans="2:9" x14ac:dyDescent="0.3">
      <c r="B68" s="15"/>
      <c r="C68" s="2" t="s">
        <v>88</v>
      </c>
      <c r="D68" s="1" t="s">
        <v>38</v>
      </c>
      <c r="E68" s="19">
        <v>19224.585300000002</v>
      </c>
      <c r="F68" s="19">
        <v>19321.017000000003</v>
      </c>
      <c r="G68" s="16"/>
      <c r="H68" s="6"/>
      <c r="I68" s="6"/>
    </row>
    <row r="69" spans="2:9" x14ac:dyDescent="0.3">
      <c r="B69" s="15" t="s">
        <v>68</v>
      </c>
      <c r="C69" s="2" t="s">
        <v>41</v>
      </c>
      <c r="D69" s="1" t="s">
        <v>38</v>
      </c>
      <c r="E69" s="19">
        <f>SUM(E71:E74)</f>
        <v>37332.303999999996</v>
      </c>
      <c r="F69" s="19">
        <f>SUM(F71:F74)</f>
        <v>37683.904000000002</v>
      </c>
      <c r="G69" s="16"/>
      <c r="H69" s="6"/>
      <c r="I69" s="6"/>
    </row>
    <row r="70" spans="2:9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3">
      <c r="B71" s="15"/>
      <c r="C71" s="2" t="s">
        <v>85</v>
      </c>
      <c r="D71" s="1" t="s">
        <v>38</v>
      </c>
      <c r="E71" s="19">
        <v>12022.5</v>
      </c>
      <c r="F71" s="19">
        <v>12022.5</v>
      </c>
      <c r="G71" s="16"/>
      <c r="H71" s="6"/>
      <c r="I71" s="6"/>
    </row>
    <row r="72" spans="2:9" x14ac:dyDescent="0.3">
      <c r="B72" s="15"/>
      <c r="C72" s="2" t="s">
        <v>86</v>
      </c>
      <c r="D72" s="1" t="s">
        <v>38</v>
      </c>
      <c r="E72" s="19">
        <v>3265</v>
      </c>
      <c r="F72" s="19">
        <v>3265</v>
      </c>
      <c r="G72" s="16"/>
      <c r="H72" s="6"/>
      <c r="I72" s="6"/>
    </row>
    <row r="73" spans="2:9" x14ac:dyDescent="0.3">
      <c r="B73" s="15"/>
      <c r="C73" s="2" t="s">
        <v>87</v>
      </c>
      <c r="D73" s="1" t="s">
        <v>38</v>
      </c>
      <c r="E73" s="19">
        <v>22044.803999999996</v>
      </c>
      <c r="F73" s="19">
        <v>22396.404000000002</v>
      </c>
      <c r="G73" s="16"/>
      <c r="H73" s="6"/>
      <c r="I73" s="6"/>
    </row>
    <row r="74" spans="2:9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3">
      <c r="B75" s="15" t="s">
        <v>69</v>
      </c>
      <c r="C75" s="2" t="s">
        <v>44</v>
      </c>
      <c r="D75" s="1" t="s">
        <v>45</v>
      </c>
      <c r="E75" s="19">
        <f>SUM(E77:E80)</f>
        <v>21382.801500000001</v>
      </c>
      <c r="F75" s="19">
        <f>SUM(F77:F80)</f>
        <v>21576.21</v>
      </c>
      <c r="G75" s="16"/>
      <c r="H75" s="6"/>
      <c r="I75" s="6"/>
    </row>
    <row r="76" spans="2:9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3">
      <c r="B77" s="15"/>
      <c r="C77" s="2" t="s">
        <v>85</v>
      </c>
      <c r="D77" s="1" t="s">
        <v>45</v>
      </c>
      <c r="E77" s="19">
        <v>1582.0825</v>
      </c>
      <c r="F77" s="19">
        <v>1582.0900000000001</v>
      </c>
      <c r="G77" s="16"/>
      <c r="H77" s="6"/>
      <c r="I77" s="6"/>
    </row>
    <row r="78" spans="2:9" x14ac:dyDescent="0.3">
      <c r="B78" s="15"/>
      <c r="C78" s="2" t="s">
        <v>86</v>
      </c>
      <c r="D78" s="1" t="s">
        <v>45</v>
      </c>
      <c r="E78" s="19">
        <v>570.31999999999994</v>
      </c>
      <c r="F78" s="19">
        <v>570.32999999999993</v>
      </c>
      <c r="G78" s="16"/>
      <c r="H78" s="6"/>
      <c r="I78" s="6"/>
    </row>
    <row r="79" spans="2:9" x14ac:dyDescent="0.3">
      <c r="B79" s="15"/>
      <c r="C79" s="2" t="s">
        <v>87</v>
      </c>
      <c r="D79" s="1" t="s">
        <v>45</v>
      </c>
      <c r="E79" s="19">
        <v>9460.59</v>
      </c>
      <c r="F79" s="19">
        <v>9554.08</v>
      </c>
      <c r="G79" s="16"/>
      <c r="H79" s="6"/>
      <c r="I79" s="6"/>
    </row>
    <row r="80" spans="2:9" x14ac:dyDescent="0.3">
      <c r="B80" s="15"/>
      <c r="C80" s="2" t="s">
        <v>88</v>
      </c>
      <c r="D80" s="1" t="s">
        <v>45</v>
      </c>
      <c r="E80" s="19">
        <v>9769.8089999999993</v>
      </c>
      <c r="F80" s="19">
        <v>9869.7099999999991</v>
      </c>
      <c r="G80" s="16"/>
      <c r="H80" s="6"/>
      <c r="I80" s="6"/>
    </row>
    <row r="81" spans="2:9" x14ac:dyDescent="0.3">
      <c r="B81" s="15" t="s">
        <v>70</v>
      </c>
      <c r="C81" s="2" t="s">
        <v>48</v>
      </c>
      <c r="D81" s="1" t="s">
        <v>29</v>
      </c>
      <c r="E81" s="20">
        <v>4.7818804285303775E-3</v>
      </c>
      <c r="F81" s="20">
        <v>5.0856939193676745E-3</v>
      </c>
      <c r="G81" s="16"/>
      <c r="H81" s="6"/>
      <c r="I81" s="6"/>
    </row>
    <row r="82" spans="2:9" ht="28" x14ac:dyDescent="0.3">
      <c r="B82" s="15" t="s">
        <v>71</v>
      </c>
      <c r="C82" s="2" t="s">
        <v>49</v>
      </c>
      <c r="D82" s="1" t="s">
        <v>6</v>
      </c>
      <c r="E82" s="19">
        <v>321120.40979405685</v>
      </c>
      <c r="F82" s="19">
        <v>529593.03710583306</v>
      </c>
      <c r="G82" s="16"/>
      <c r="H82" s="6"/>
      <c r="I82" s="6"/>
    </row>
    <row r="83" spans="2:9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1033.2017366666669</v>
      </c>
      <c r="G83" s="16"/>
      <c r="H83" s="6"/>
      <c r="I83" s="6"/>
    </row>
    <row r="84" spans="2:9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3">
      <c r="B85" s="29" t="s">
        <v>74</v>
      </c>
      <c r="C85" s="29"/>
      <c r="D85" s="29"/>
      <c r="E85" s="29"/>
      <c r="F85" s="29"/>
      <c r="G85" s="29"/>
    </row>
    <row r="86" spans="2:9" ht="57" customHeight="1" x14ac:dyDescent="0.3">
      <c r="B86" s="27" t="s">
        <v>75</v>
      </c>
      <c r="C86" s="27"/>
      <c r="D86" s="27"/>
      <c r="E86" s="27"/>
      <c r="F86" s="27"/>
      <c r="G86" s="27"/>
    </row>
    <row r="87" spans="2:9" ht="27" customHeight="1" x14ac:dyDescent="0.3">
      <c r="B87" s="27" t="s">
        <v>76</v>
      </c>
      <c r="C87" s="27"/>
      <c r="D87" s="27"/>
      <c r="E87" s="27"/>
      <c r="F87" s="27"/>
      <c r="G87" s="27"/>
    </row>
    <row r="88" spans="2:9" ht="25.5" customHeight="1" x14ac:dyDescent="0.3">
      <c r="B88" s="27" t="s">
        <v>116</v>
      </c>
      <c r="C88" s="27"/>
      <c r="D88" s="27"/>
      <c r="E88" s="27"/>
      <c r="F88" s="27"/>
      <c r="G88" s="27"/>
    </row>
    <row r="89" spans="2:9" ht="29.25" customHeight="1" x14ac:dyDescent="0.3">
      <c r="B89" s="27" t="s">
        <v>77</v>
      </c>
      <c r="C89" s="27"/>
      <c r="D89" s="27"/>
      <c r="E89" s="27"/>
      <c r="F89" s="27"/>
      <c r="G89" s="27"/>
    </row>
    <row r="90" spans="2:9" ht="27" customHeight="1" x14ac:dyDescent="0.3">
      <c r="B90" s="27" t="s">
        <v>78</v>
      </c>
      <c r="C90" s="27"/>
      <c r="D90" s="27"/>
      <c r="E90" s="27"/>
      <c r="F90" s="27"/>
      <c r="G90" s="27"/>
    </row>
    <row r="91" spans="2:9" ht="52.5" customHeight="1" x14ac:dyDescent="0.3">
      <c r="B91" s="27" t="s">
        <v>145</v>
      </c>
      <c r="C91" s="27"/>
      <c r="D91" s="27"/>
      <c r="E91" s="27"/>
      <c r="F91" s="27"/>
      <c r="G91" s="27"/>
    </row>
    <row r="95" spans="2:9" x14ac:dyDescent="0.3">
      <c r="F95" s="6"/>
    </row>
  </sheetData>
  <mergeCells count="20"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  <mergeCell ref="B91:G91"/>
    <mergeCell ref="B2:G2"/>
    <mergeCell ref="B4:G4"/>
    <mergeCell ref="B5:C5"/>
    <mergeCell ref="D5:E5"/>
    <mergeCell ref="B7:C7"/>
  </mergeCells>
  <conditionalFormatting sqref="F35">
    <cfRule type="containsText" priority="1" operator="containsText" text="R:\">
      <formula>NOT(ISERROR(SEARCH("R:\",F35)))</formula>
    </cfRule>
  </conditionalFormatting>
  <hyperlinks>
    <hyperlink ref="B89" r:id="rId1" display="consultantplus://offline/ref=D60F705E74AA8D53B944B6C255806787C7B0E11D37AD8017F1AB05FFAEDA8788003FDCEC8F41760CsC1FI" xr:uid="{00000000-0004-0000-0600-000000000000}"/>
    <hyperlink ref="B90" r:id="rId2" display="consultantplus://offline/ref=D60F705E74AA8D53B944B6C255806787C7B0E11D35A88017F1AB05FFAEDA8788003FDCECs81CI" xr:uid="{00000000-0004-0000-0600-000001000000}"/>
    <hyperlink ref="B91" r:id="rId3" display="consultantplus://offline/ref=D60F705E74AA8D53B944B6C255806787C7B0E11D35A88017F1AB05FFAEDA8788003FDCECs81CI" xr:uid="{00000000-0004-0000-0600-000002000000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Саратовские РС</vt:lpstr>
      <vt:lpstr>Самарские РС</vt:lpstr>
      <vt:lpstr>Ульяновские РС</vt:lpstr>
      <vt:lpstr>Лист1</vt:lpstr>
      <vt:lpstr>Пензаэнерго</vt:lpstr>
      <vt:lpstr>Мордовэнерго</vt:lpstr>
      <vt:lpstr>Чувашэнерго</vt:lpstr>
      <vt:lpstr>'Самарские РС'!Область_печати</vt:lpstr>
      <vt:lpstr>'Саратовские 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Юля Куркина</cp:lastModifiedBy>
  <cp:lastPrinted>2021-03-25T11:10:23Z</cp:lastPrinted>
  <dcterms:created xsi:type="dcterms:W3CDTF">2021-03-22T08:54:46Z</dcterms:created>
  <dcterms:modified xsi:type="dcterms:W3CDTF">2024-06-04T10:53:47Z</dcterms:modified>
</cp:coreProperties>
</file>